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892" firstSheet="1" activeTab="5"/>
  </bookViews>
  <sheets>
    <sheet name="总说明" sheetId="8" state="hidden" r:id="rId1"/>
    <sheet name="康琼村、东玛村施工总报价" sheetId="1" r:id="rId2"/>
    <sheet name="1.1康琼村-光储部分" sheetId="2" r:id="rId3"/>
    <sheet name="1.2康琼村-低压部分" sheetId="3" r:id="rId4"/>
    <sheet name="2.1东玛村-光储部分" sheetId="5" r:id="rId5"/>
    <sheet name="2.2东玛村-低压部分"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xbany</author>
  </authors>
  <commentList>
    <comment ref="C30" authorId="0">
      <text>
        <r>
          <rPr>
            <b/>
            <sz val="9"/>
            <rFont val="Tahoma"/>
            <charset val="134"/>
          </rPr>
          <t>xbany:</t>
        </r>
        <r>
          <rPr>
            <sz val="9"/>
            <rFont val="Tahoma"/>
            <charset val="134"/>
          </rPr>
          <t xml:space="preserve">
</t>
        </r>
        <r>
          <rPr>
            <sz val="9"/>
            <rFont val="宋体"/>
            <charset val="134"/>
          </rPr>
          <t>上层螺栓孔</t>
        </r>
        <r>
          <rPr>
            <sz val="9"/>
            <rFont val="Tahoma"/>
            <charset val="134"/>
          </rPr>
          <t>21.5</t>
        </r>
        <r>
          <rPr>
            <sz val="9"/>
            <rFont val="宋体"/>
            <charset val="134"/>
          </rPr>
          <t>，双头螺栓孔</t>
        </r>
        <r>
          <rPr>
            <sz val="9"/>
            <rFont val="Tahoma"/>
            <charset val="134"/>
          </rPr>
          <t>19.5</t>
        </r>
      </text>
    </comment>
    <comment ref="C33" authorId="0">
      <text>
        <r>
          <rPr>
            <b/>
            <sz val="9"/>
            <rFont val="Tahoma"/>
            <charset val="134"/>
          </rPr>
          <t>xbany:</t>
        </r>
        <r>
          <rPr>
            <sz val="9"/>
            <rFont val="Tahoma"/>
            <charset val="134"/>
          </rPr>
          <t xml:space="preserve">
</t>
        </r>
        <r>
          <rPr>
            <sz val="9"/>
            <rFont val="宋体"/>
            <charset val="134"/>
          </rPr>
          <t>含</t>
        </r>
        <r>
          <rPr>
            <sz val="9"/>
            <rFont val="Tahoma"/>
            <charset val="134"/>
          </rPr>
          <t>2</t>
        </r>
        <r>
          <rPr>
            <sz val="9"/>
            <rFont val="宋体"/>
            <charset val="134"/>
          </rPr>
          <t>颗螺栓</t>
        </r>
      </text>
    </comment>
    <comment ref="C36" authorId="0">
      <text>
        <r>
          <rPr>
            <b/>
            <sz val="9"/>
            <rFont val="Tahoma"/>
            <charset val="134"/>
          </rPr>
          <t>xbany:</t>
        </r>
        <r>
          <rPr>
            <sz val="9"/>
            <rFont val="Tahoma"/>
            <charset val="134"/>
          </rPr>
          <t xml:space="preserve">
</t>
        </r>
        <r>
          <rPr>
            <sz val="9"/>
            <rFont val="宋体"/>
            <charset val="134"/>
          </rPr>
          <t>用于</t>
        </r>
        <r>
          <rPr>
            <sz val="9"/>
            <rFont val="Tahoma"/>
            <charset val="134"/>
          </rPr>
          <t>150</t>
        </r>
      </text>
    </comment>
    <comment ref="C54" authorId="0">
      <text>
        <r>
          <rPr>
            <b/>
            <sz val="9"/>
            <rFont val="Tahoma"/>
            <charset val="134"/>
          </rPr>
          <t>xbany:</t>
        </r>
        <r>
          <rPr>
            <sz val="9"/>
            <rFont val="Tahoma"/>
            <charset val="134"/>
          </rPr>
          <t xml:space="preserve">
</t>
        </r>
        <r>
          <rPr>
            <sz val="9"/>
            <rFont val="宋体"/>
            <charset val="134"/>
          </rPr>
          <t>含拉环</t>
        </r>
      </text>
    </comment>
  </commentList>
</comments>
</file>

<file path=xl/comments2.xml><?xml version="1.0" encoding="utf-8"?>
<comments xmlns="http://schemas.openxmlformats.org/spreadsheetml/2006/main">
  <authors>
    <author>xbany</author>
  </authors>
  <commentList>
    <comment ref="C26" authorId="0">
      <text>
        <r>
          <rPr>
            <b/>
            <sz val="9"/>
            <rFont val="Tahoma"/>
            <charset val="134"/>
          </rPr>
          <t>xbany:</t>
        </r>
        <r>
          <rPr>
            <sz val="9"/>
            <rFont val="Tahoma"/>
            <charset val="134"/>
          </rPr>
          <t xml:space="preserve">
</t>
        </r>
        <r>
          <rPr>
            <sz val="9"/>
            <rFont val="宋体"/>
            <charset val="134"/>
          </rPr>
          <t>上层螺栓孔</t>
        </r>
        <r>
          <rPr>
            <sz val="9"/>
            <rFont val="Tahoma"/>
            <charset val="134"/>
          </rPr>
          <t>21.5</t>
        </r>
        <r>
          <rPr>
            <sz val="9"/>
            <rFont val="宋体"/>
            <charset val="134"/>
          </rPr>
          <t>，双头螺栓孔</t>
        </r>
        <r>
          <rPr>
            <sz val="9"/>
            <rFont val="Tahoma"/>
            <charset val="134"/>
          </rPr>
          <t>19.5</t>
        </r>
      </text>
    </comment>
    <comment ref="C29" authorId="0">
      <text>
        <r>
          <rPr>
            <b/>
            <sz val="9"/>
            <rFont val="Tahoma"/>
            <charset val="134"/>
          </rPr>
          <t>xbany:</t>
        </r>
        <r>
          <rPr>
            <sz val="9"/>
            <rFont val="Tahoma"/>
            <charset val="134"/>
          </rPr>
          <t xml:space="preserve">
</t>
        </r>
        <r>
          <rPr>
            <sz val="9"/>
            <rFont val="宋体"/>
            <charset val="134"/>
          </rPr>
          <t>含</t>
        </r>
        <r>
          <rPr>
            <sz val="9"/>
            <rFont val="Tahoma"/>
            <charset val="134"/>
          </rPr>
          <t>2</t>
        </r>
        <r>
          <rPr>
            <sz val="9"/>
            <rFont val="宋体"/>
            <charset val="134"/>
          </rPr>
          <t>颗螺栓</t>
        </r>
      </text>
    </comment>
    <comment ref="C32" authorId="0">
      <text>
        <r>
          <rPr>
            <b/>
            <sz val="9"/>
            <rFont val="Tahoma"/>
            <charset val="134"/>
          </rPr>
          <t>xbany:</t>
        </r>
        <r>
          <rPr>
            <sz val="9"/>
            <rFont val="Tahoma"/>
            <charset val="134"/>
          </rPr>
          <t xml:space="preserve">
</t>
        </r>
        <r>
          <rPr>
            <sz val="9"/>
            <rFont val="宋体"/>
            <charset val="134"/>
          </rPr>
          <t>用于</t>
        </r>
        <r>
          <rPr>
            <sz val="9"/>
            <rFont val="Tahoma"/>
            <charset val="134"/>
          </rPr>
          <t>150</t>
        </r>
      </text>
    </comment>
    <comment ref="C48" authorId="0">
      <text>
        <r>
          <rPr>
            <b/>
            <sz val="9"/>
            <rFont val="Tahoma"/>
            <charset val="134"/>
          </rPr>
          <t>xbany:</t>
        </r>
        <r>
          <rPr>
            <sz val="9"/>
            <rFont val="Tahoma"/>
            <charset val="134"/>
          </rPr>
          <t xml:space="preserve">
</t>
        </r>
        <r>
          <rPr>
            <sz val="9"/>
            <rFont val="宋体"/>
            <charset val="134"/>
          </rPr>
          <t>含拉环</t>
        </r>
      </text>
    </comment>
  </commentList>
</comments>
</file>

<file path=xl/sharedStrings.xml><?xml version="1.0" encoding="utf-8"?>
<sst xmlns="http://schemas.openxmlformats.org/spreadsheetml/2006/main" count="755" uniqueCount="285">
  <si>
    <t>清单说明</t>
  </si>
  <si>
    <t>1.标段划分情况：包含西藏自治区日喀则仲巴县琼果乡康琼村、西藏自治区日喀则仲巴县琼果乡东玛村2座光伏及储能供电工程。</t>
  </si>
  <si>
    <t>2.设备规格型号本次招标仅供参考，应以设计施工图或厂家技术规范为准，其变化引起安装费用的不予调整。</t>
  </si>
  <si>
    <t>3.工程量清单中的数量为参考工作量，各站差异交底，由投标单位踏勘现场后，在综合单价中考虑。</t>
  </si>
  <si>
    <t>4.设备安装中包括设备接地、单体调试、随设备本体供货的地脚螺栓及框架、金属支架等安装。</t>
  </si>
  <si>
    <t>5.设备等钢结构油漆费用（含油漆材料）均应包含在其安装费当中。</t>
  </si>
  <si>
    <t>6.设备在运输及保管过程中的油漆脱落，补漆工作（含材料）均由投标方负责。</t>
  </si>
  <si>
    <t>7.本工程除明确招标方供货的材料外为完成本工程所需要的其他各种材料均由施工单位供货。</t>
  </si>
  <si>
    <t>8.本清单内的项目，除本清单单独开列项目外与其安装或施工相关的全部内容均包含在相应单价内。</t>
  </si>
  <si>
    <t>9.本清单中的项目特征描述为其主要的内容，未描述内容应按清单计价规范、工程验收规范要求完成相应工作内容，所有工作项目不论清单特征是否说明，均应满足设计、规范及甲方的验收要求。通用项目特征及工作内容说明不再在分部分项清单中重复描述，但分项清单综合单价已包含通用项目特征及工作内容，不再另行计取费用。</t>
  </si>
  <si>
    <t>10.综合单价中还包含移交生产前的杂草清理；包装物等杂物每日清理运至指定地点等。</t>
  </si>
  <si>
    <t>11.设备及材料除本清单明确标注由甲供外，其余均由投标人采购，该价格包含在综合报价中。</t>
  </si>
  <si>
    <t>12.综合单价中包括运费，包括完成工程所需的直接费、间接费、利润、配合分系统、整套调试及配合性能试验的费用、人材机市场变动费、政策性调整等。</t>
  </si>
  <si>
    <t>13.综合单价须包含安全文明施工费、夜间施工费、二次搬运费、冬雨季施工措施费、工程定位复测费、已完工程及设备保护费、临时设施费、施工机构转移费等总价措施费用，以及模板、脚手架、降排水、大型机械设备进出场及安拆费、施工排水等单价措施费用等投标方认为需要考虑的所有费用。</t>
  </si>
  <si>
    <t>14.综合单价中包含临建工程费用及施工用水用电费用、土方运距、土石方及土质综合考虑、余土外运运距、吊装机械设备、砼搅拌设备、高原人工机械降效、人员机械设备保险费、第三方责任保险及其他有关保险费等综合考虑在报价中。</t>
  </si>
  <si>
    <t>15.计算规则、工作内容、费用组成等参照最新计量计价有关文本执行。</t>
  </si>
  <si>
    <t>16.按清单为甲供材料由甲方提供，其余图纸内所有材料为乙方提供。投标人应根据项目进度计划及甲供材供货周期，提前向项目部申报甲供材需求计划；甲供材到场前投标人应确定好运输车辆停靠地点及仓储场所，甲供材到场应与我司工程人员做好数量及对应规格型号的签收记录；投标人对项目使用的甲供材负有存储、保管、看管、采取措施以防恶劣天气及自然条件对甲供材造成损害的义务，若因未尽义务造成甲供材丢失、损坏的，投标人承担赔偿责任；投标人应结合图纸及工程正常损耗申领甲供材，若造成甲供材非正常超领3%，则按超领部分甲供材市值罚款。</t>
  </si>
  <si>
    <t>17.甲供材料指甲方仅提供主材到村委会处，不含辅材等，由投标单位进行施工。</t>
  </si>
  <si>
    <t>18.报价包括人工、材料、机械、其它直接费、间接费、施工津贴、含甲供材料站点卸车费、二次搬运费、冬季施工费、赶工措施费、安全措施费、计划利润、税金等政策性文件规定及合同包含的所有风险费用；此价格不受政策、市场环境、社会环境、人文环境因素影响、各种因素所出现的窝工情况。乙方是在充分理解，现场踏勘和了解所有招标资料以及本项目有关的所有的地质、地理、气候（雨天、台风等）等自然条件和周围环境状况以及法律、法规、政策的情况下做出的投标报价，在本合同的履行期间不因以上任何因素的变化而提出对总价进行调整。</t>
  </si>
  <si>
    <t>西藏微电网项目施工招标清单</t>
  </si>
  <si>
    <t>供应商全称：</t>
  </si>
  <si>
    <t>客户单位：西藏兴储科技有限公司</t>
  </si>
  <si>
    <t>地址：</t>
  </si>
  <si>
    <t>建设地址：西藏自治区日喀则仲巴县琼果乡康琼村</t>
  </si>
  <si>
    <t>联系人：</t>
  </si>
  <si>
    <t>联系人：张超</t>
  </si>
  <si>
    <t>联系电话：</t>
  </si>
  <si>
    <t>电话：15216441078</t>
  </si>
  <si>
    <t>邮箱：</t>
  </si>
  <si>
    <t>序号</t>
  </si>
  <si>
    <t>站址名称</t>
  </si>
  <si>
    <t>工程类别</t>
  </si>
  <si>
    <t>报价总金额</t>
  </si>
  <si>
    <t>备注</t>
  </si>
  <si>
    <t>仲巴县康琼村</t>
  </si>
  <si>
    <t>光储部分</t>
  </si>
  <si>
    <t>低压部分</t>
  </si>
  <si>
    <t>康琼村小计A</t>
  </si>
  <si>
    <t>仲巴县东玛村</t>
  </si>
  <si>
    <t>东玛村小计B</t>
  </si>
  <si>
    <t>康琼村、东玛村合计A+B</t>
  </si>
  <si>
    <t>付款方式：
1、预付款：合同生效后，支付合同总金额的10%作为预付款；第一次进度款中扣回；
2、进度款：承包人次月按工程部认可的形象进度进行进度款申报，支付审定金额的80%作为进度款；
3、竣工款：承包人在竣工验收合格后，支付到合同总价的85%；
4、结算款：双方办理完工程竣工结算后，支付到竣工结算价款的97%；
5、质保金：本工程的质量保证金为本合同结算总价款的3%，质保期缺陷责任期2年，在缺陷责任期届满后无息支付；</t>
  </si>
  <si>
    <t>发票类型、税率：9%增值税专用发票</t>
  </si>
  <si>
    <t>工期：30天</t>
  </si>
  <si>
    <t>质保期：2年</t>
  </si>
  <si>
    <t>是否接受银行承兑（6个月）：</t>
  </si>
  <si>
    <t>其他说明：本项目为总价包干，工程量清单仅供参考。 报价包括人工、材料、机械、其它直接费、间接费、施工津贴、含甲供材料站点卸车费、二次搬运费、设备安装、调试及试运转费、冬季施工费、赶工措施费、验收费、协调费、安全措施费、施工过程资料费、计划利润、税金等政策性文件规定及合同包含的所有风险费用。此价格不受政策、市场环境、社会环境、人文环境因素影响、各种因素所出现的窝工情况。乙方是在充分理解，现场踏勘和了解所有招标资料以及本项目有关的所有的地质、地理、气候（雨天、台风等）等自然条件和周围环境状况以及法律、法规、政策的情况下做出的投标报价，在本合同的履行期间不因以上任何因素的变化而提出对总价进行调整。</t>
  </si>
  <si>
    <t>1.1康琼村-光储部分</t>
  </si>
  <si>
    <t>设备名称</t>
  </si>
  <si>
    <t>规格</t>
  </si>
  <si>
    <t>单位</t>
  </si>
  <si>
    <t>数量</t>
  </si>
  <si>
    <t>材料费</t>
  </si>
  <si>
    <t>除材料费以外包含安装费等所有费用</t>
  </si>
  <si>
    <t>综合单价</t>
  </si>
  <si>
    <t>合计</t>
  </si>
  <si>
    <t>组件（片）</t>
  </si>
  <si>
    <t>N型双玻590W</t>
  </si>
  <si>
    <t>块</t>
  </si>
  <si>
    <t>甲供材料</t>
  </si>
  <si>
    <t>支架（套）</t>
  </si>
  <si>
    <t>2*10镀锌钢支架，参考支架图纸</t>
  </si>
  <si>
    <t>套</t>
  </si>
  <si>
    <t>电控柜</t>
  </si>
  <si>
    <t>150kW</t>
  </si>
  <si>
    <t>面</t>
  </si>
  <si>
    <t>电池柜</t>
  </si>
  <si>
    <t>107.5kwh</t>
  </si>
  <si>
    <t>避雷针</t>
  </si>
  <si>
    <t>H=13m</t>
  </si>
  <si>
    <t>座</t>
  </si>
  <si>
    <t>直流汇流箱</t>
  </si>
  <si>
    <t>6进1出</t>
  </si>
  <si>
    <t>台</t>
  </si>
  <si>
    <t>直流电缆</t>
  </si>
  <si>
    <t>PV1-F-1800V 1×4mm2，红黑线各一半</t>
  </si>
  <si>
    <t>m</t>
  </si>
  <si>
    <t>组件接地线</t>
  </si>
  <si>
    <t>BVR-1000V-1×4mm²，组件之间0.08m/块，组件串首末两端至支架间0.5m/块</t>
  </si>
  <si>
    <t>直流汇流箱接地线</t>
  </si>
  <si>
    <t>BVR-1000V-1×16mm²，2.5m/台</t>
  </si>
  <si>
    <t>MC4接头</t>
  </si>
  <si>
    <t>MC4，1套含正负极</t>
  </si>
  <si>
    <t>PE管(直流汇流箱进线)</t>
  </si>
  <si>
    <t>PE，Φ50，每根1.5m</t>
  </si>
  <si>
    <t>根</t>
  </si>
  <si>
    <t>PE管(直流汇流箱出线)</t>
  </si>
  <si>
    <t>PE管(埋地用)</t>
  </si>
  <si>
    <t>PE，Φ50</t>
  </si>
  <si>
    <t>PE管(接地线)</t>
  </si>
  <si>
    <t>PE，Φ25，每根1.5m</t>
  </si>
  <si>
    <t>架空金属软管</t>
  </si>
  <si>
    <t>PE，Φ50，每根1.2m</t>
  </si>
  <si>
    <t>电缆保护管</t>
  </si>
  <si>
    <t>CPVC，Φ110</t>
  </si>
  <si>
    <t>围栏</t>
  </si>
  <si>
    <t>2.0 米铁丝网围栏，详见围栏基础图</t>
  </si>
  <si>
    <t>米</t>
  </si>
  <si>
    <t>围栏刺网</t>
  </si>
  <si>
    <t>钢丝刺网</t>
  </si>
  <si>
    <t>钢丝网大门</t>
  </si>
  <si>
    <t>2m×2m</t>
  </si>
  <si>
    <t>个</t>
  </si>
  <si>
    <t>低压直流电缆</t>
  </si>
  <si>
    <t>ZRC-YJV22-0.6/1kV 2x50</t>
  </si>
  <si>
    <t>电缆终端</t>
  </si>
  <si>
    <t>2*50户外终端,冷缩,铜</t>
  </si>
  <si>
    <t>电缆接线端子</t>
  </si>
  <si>
    <t>铜,50mm2,单孔</t>
  </si>
  <si>
    <t>只</t>
  </si>
  <si>
    <t>电缆标识桩</t>
  </si>
  <si>
    <t>电缆桩</t>
  </si>
  <si>
    <t>电缆铭牌</t>
  </si>
  <si>
    <t>有机防火堵泥</t>
  </si>
  <si>
    <t>kg</t>
  </si>
  <si>
    <t>接地极</t>
  </si>
  <si>
    <t>热镀锌钢管∅50mm,L=2500mm (壁厚≥4.5mm)</t>
  </si>
  <si>
    <t>接地扁铁</t>
  </si>
  <si>
    <t>-50*5</t>
  </si>
  <si>
    <t>软铜缆</t>
  </si>
  <si>
    <t>16mm²</t>
  </si>
  <si>
    <t>PE接地线</t>
  </si>
  <si>
    <t>35mm²铜芯接地线</t>
  </si>
  <si>
    <t>电控柜基础</t>
  </si>
  <si>
    <t>电池柜基础</t>
  </si>
  <si>
    <t>避雷针基础</t>
  </si>
  <si>
    <t>素混凝土平台</t>
  </si>
  <si>
    <t>详见图纸</t>
  </si>
  <si>
    <t>电缆沟</t>
  </si>
  <si>
    <t>300x300电缆沟</t>
  </si>
  <si>
    <t>电缆直埋</t>
  </si>
  <si>
    <t>视频监控系统（枪机）</t>
  </si>
  <si>
    <t>包含一年流量卡费用</t>
  </si>
  <si>
    <t>视频监控系统（球机）</t>
  </si>
  <si>
    <t>灯杆</t>
  </si>
  <si>
    <t>6米，视频监控、热成像共用</t>
  </si>
  <si>
    <t>宣传牌</t>
  </si>
  <si>
    <t>不锈钢，2.5*4米</t>
  </si>
  <si>
    <t>不含税合计</t>
  </si>
  <si>
    <t>9%增值税</t>
  </si>
  <si>
    <t>含税合计</t>
  </si>
  <si>
    <t>说明：此表供方只需在对应的单价表中填单价即可，报价中除了备注甲供材外，其他材料均为施工单位提供，施工单位应将材料价格填上；</t>
  </si>
  <si>
    <t>1.2康琼村-低压部分</t>
  </si>
  <si>
    <t>0.4kV及以下线路工程材料汇总表</t>
  </si>
  <si>
    <t>名称</t>
  </si>
  <si>
    <t>型号</t>
  </si>
  <si>
    <t>单重(kg)</t>
  </si>
  <si>
    <t>总重(kg)</t>
  </si>
  <si>
    <t>杆塔材料</t>
  </si>
  <si>
    <t>锥形水泥杆</t>
  </si>
  <si>
    <t>Φ150×8m，整根</t>
  </si>
  <si>
    <t>Φ150×12m，整根</t>
  </si>
  <si>
    <t>导线及钢绞线</t>
  </si>
  <si>
    <t>1kV架空绝缘线</t>
  </si>
  <si>
    <t>JKLGYJ-1kV-50/8</t>
  </si>
  <si>
    <t>JKLGYJ-1kV-95/15</t>
  </si>
  <si>
    <t>铝塑线</t>
  </si>
  <si>
    <t>BLV-16</t>
  </si>
  <si>
    <t>钢绞线</t>
  </si>
  <si>
    <t>GJ-50，412kg/km</t>
  </si>
  <si>
    <t>金具及绝缘子</t>
  </si>
  <si>
    <t>蝶式绝缘子</t>
  </si>
  <si>
    <t>ED-1</t>
  </si>
  <si>
    <t>针式绝缘子</t>
  </si>
  <si>
    <t>P-10T</t>
  </si>
  <si>
    <t>悬式绝缘子</t>
  </si>
  <si>
    <t>X-4.5</t>
  </si>
  <si>
    <t>片</t>
  </si>
  <si>
    <t>拉紧绝缘子</t>
  </si>
  <si>
    <t>JH10-90</t>
  </si>
  <si>
    <t>异型并沟线夹</t>
  </si>
  <si>
    <t>JBL-16-120</t>
  </si>
  <si>
    <t>付</t>
  </si>
  <si>
    <t>JBL-50-240</t>
  </si>
  <si>
    <t>防雷验电接地环</t>
  </si>
  <si>
    <t>FDL-50/240B</t>
  </si>
  <si>
    <t>直角挂板</t>
  </si>
  <si>
    <t>Z-7</t>
  </si>
  <si>
    <t>球头挂板</t>
  </si>
  <si>
    <t>Q-7</t>
  </si>
  <si>
    <t>单联碗头</t>
  </si>
  <si>
    <t>W-7B</t>
  </si>
  <si>
    <t>绝缘耐张线夹</t>
  </si>
  <si>
    <t>NLD-1，35-50</t>
  </si>
  <si>
    <t>NLD-2，70-95</t>
  </si>
  <si>
    <t>楔型线夹</t>
  </si>
  <si>
    <t>NX-2</t>
  </si>
  <si>
    <t>UT型线夹</t>
  </si>
  <si>
    <t>NUT-2</t>
  </si>
  <si>
    <t xml:space="preserve">平行挂板 </t>
  </si>
  <si>
    <t>PD-10</t>
  </si>
  <si>
    <t>U型环</t>
  </si>
  <si>
    <t>U-21</t>
  </si>
  <si>
    <t xml:space="preserve">   铁附件材料</t>
  </si>
  <si>
    <t>四线横担</t>
  </si>
  <si>
    <t>∠70*70*7/1600</t>
  </si>
  <si>
    <t>二线横担</t>
  </si>
  <si>
    <t>∠63×6×800</t>
  </si>
  <si>
    <t>支撑铁</t>
  </si>
  <si>
    <t xml:space="preserve">∠50×5×1000 </t>
  </si>
  <si>
    <t>联板</t>
  </si>
  <si>
    <t>-80×8×500</t>
  </si>
  <si>
    <t>M垫铁</t>
  </si>
  <si>
    <t>MDT-160</t>
  </si>
  <si>
    <t>U型抱箍</t>
  </si>
  <si>
    <t>U-150</t>
  </si>
  <si>
    <t>拉线抱箍</t>
  </si>
  <si>
    <t>LB-150</t>
  </si>
  <si>
    <t>二线门型线架</t>
  </si>
  <si>
    <t>50*5*450</t>
  </si>
  <si>
    <t>拉线棒</t>
  </si>
  <si>
    <t>18*2000</t>
  </si>
  <si>
    <t>电缆固定抱箍</t>
  </si>
  <si>
    <t>—6×60,D160</t>
  </si>
  <si>
    <t>—6×60,D180</t>
  </si>
  <si>
    <t>—6×60,D200</t>
  </si>
  <si>
    <t>—6×60,D220</t>
  </si>
  <si>
    <t>—6×60,D240</t>
  </si>
  <si>
    <t>—6×60,D260</t>
  </si>
  <si>
    <t>撑脚抱箍</t>
  </si>
  <si>
    <t>-6*60*D160</t>
  </si>
  <si>
    <t>单头螺栓</t>
  </si>
  <si>
    <t>M12×60</t>
  </si>
  <si>
    <t>件</t>
  </si>
  <si>
    <t>M16×80</t>
  </si>
  <si>
    <t>M16×100</t>
  </si>
  <si>
    <t>钢膨胀螺栓</t>
  </si>
  <si>
    <t>M12×100</t>
  </si>
  <si>
    <t>瓷瓶螺栓</t>
  </si>
  <si>
    <t>M12×130</t>
  </si>
  <si>
    <t>双头螺栓</t>
  </si>
  <si>
    <t>M16×280（100）</t>
  </si>
  <si>
    <t xml:space="preserve">    铁附件总重（kg）:</t>
  </si>
  <si>
    <t xml:space="preserve">   水泥制品</t>
  </si>
  <si>
    <t>拉线盘（带环）</t>
  </si>
  <si>
    <t>LP8</t>
  </si>
  <si>
    <t xml:space="preserve">    其它</t>
  </si>
  <si>
    <t>杆号牌</t>
  </si>
  <si>
    <t>运行方确定</t>
  </si>
  <si>
    <t>PVC管</t>
  </si>
  <si>
    <t>Φ70</t>
  </si>
  <si>
    <t>Φ25</t>
  </si>
  <si>
    <t>PVC管弯头</t>
  </si>
  <si>
    <t>PVC管管卡</t>
  </si>
  <si>
    <t>电能计量箱(单相)</t>
  </si>
  <si>
    <t>材质:非金属，含空开、漏保、不含计量表</t>
  </si>
  <si>
    <t>电能计量箱（三相）</t>
  </si>
  <si>
    <t>30kW</t>
  </si>
  <si>
    <t>交流配电箱</t>
  </si>
  <si>
    <t>2汇1,400Vac，300kVA，含基础</t>
  </si>
  <si>
    <t xml:space="preserve">    电缆部分</t>
  </si>
  <si>
    <t>单回直埋</t>
  </si>
  <si>
    <t>双回直埋</t>
  </si>
  <si>
    <t xml:space="preserve">电力电缆 </t>
  </si>
  <si>
    <t>ZC-YJV22-0.6/1kV-3*120+1*70</t>
  </si>
  <si>
    <t>ZC-YJV22-0.6/1kV-3*300+1*150</t>
  </si>
  <si>
    <t>1kV电缆终端</t>
  </si>
  <si>
    <t>3+1×300/150,户外终端,冷缩,铜</t>
  </si>
  <si>
    <t>3+1×120/70,户内终端,冷缩,铜</t>
  </si>
  <si>
    <t>3+1×300/150,户内终端,冷缩,铜</t>
  </si>
  <si>
    <t>铜,70mm2,单孔</t>
  </si>
  <si>
    <t>铜,120mm2,单孔</t>
  </si>
  <si>
    <t>铜,150mm2,单孔</t>
  </si>
  <si>
    <t>铜,300mm2,单孔</t>
  </si>
  <si>
    <t>电缆标识桩/牌</t>
  </si>
  <si>
    <t>电缆桩/标志牌</t>
  </si>
  <si>
    <t>2.1东玛村-光储部分</t>
  </si>
  <si>
    <t>2*12镀锌钢支架，参考支架图纸</t>
  </si>
  <si>
    <t>250kW</t>
  </si>
  <si>
    <t>215kWh</t>
  </si>
  <si>
    <t>H=13米</t>
  </si>
  <si>
    <t>电缆穿管直埋</t>
  </si>
  <si>
    <t>含一年流量卡费用</t>
  </si>
  <si>
    <t>监控灯杆</t>
  </si>
  <si>
    <t>6米，视频监控及热成像共用</t>
  </si>
  <si>
    <t>不锈钢2.5M*4M</t>
  </si>
  <si>
    <t>2.2东玛村-低压部分</t>
  </si>
  <si>
    <t>Φ190×12m，整根</t>
  </si>
  <si>
    <t>-80×8×500，含螺栓</t>
  </si>
  <si>
    <t>MDT-160，适用150-170</t>
  </si>
  <si>
    <t>U-150，适用150-170</t>
  </si>
  <si>
    <t>LB-150，含螺栓</t>
  </si>
  <si>
    <t>M12×60，电缆抱箍用</t>
  </si>
  <si>
    <t>M16×100，电缆抱箍用</t>
  </si>
  <si>
    <t>电能计量箱</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</si>
</sst>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DBNum1][$-804]General"/>
  </numFmts>
  <fonts count="45">
    <font>
      <sz val="11"/>
      <color theme="1"/>
      <name val="宋体"/>
      <charset val="134"/>
      <scheme val="minor"/>
    </font>
    <font>
      <sz val="11"/>
      <name val="宋体"/>
      <charset val="134"/>
      <scheme val="minor"/>
    </font>
    <font>
      <b/>
      <sz val="12"/>
      <name val="宋体"/>
      <charset val="134"/>
    </font>
    <font>
      <b/>
      <sz val="11"/>
      <name val="宋体"/>
      <charset val="134"/>
    </font>
    <font>
      <sz val="11"/>
      <name val="宋体"/>
      <charset val="134"/>
    </font>
    <font>
      <sz val="11"/>
      <color rgb="FFFF0000"/>
      <name val="宋体"/>
      <charset val="134"/>
    </font>
    <font>
      <sz val="12"/>
      <name val="宋体"/>
      <charset val="134"/>
    </font>
    <font>
      <b/>
      <sz val="12"/>
      <name val="宋体"/>
      <charset val="134"/>
      <scheme val="minor"/>
    </font>
    <font>
      <b/>
      <sz val="11"/>
      <name val="宋体"/>
      <charset val="134"/>
      <scheme val="minor"/>
    </font>
    <font>
      <sz val="11"/>
      <color rgb="FF000000"/>
      <name val="宋体"/>
      <charset val="134"/>
      <scheme val="minor"/>
    </font>
    <font>
      <sz val="12"/>
      <name val="宋体"/>
      <charset val="134"/>
      <scheme val="minor"/>
    </font>
    <font>
      <b/>
      <sz val="12"/>
      <color rgb="FF000000"/>
      <name val="宋体"/>
      <charset val="134"/>
      <scheme val="minor"/>
    </font>
    <font>
      <b/>
      <sz val="11"/>
      <color rgb="FF000000"/>
      <name val="宋体"/>
      <charset val="134"/>
      <scheme val="minor"/>
    </font>
    <font>
      <sz val="10"/>
      <color theme="1"/>
      <name val="微软雅黑"/>
      <charset val="134"/>
    </font>
    <font>
      <sz val="12"/>
      <color theme="1"/>
      <name val="微软雅黑"/>
      <charset val="134"/>
    </font>
    <font>
      <sz val="14"/>
      <color theme="1"/>
      <name val="宋体"/>
      <charset val="134"/>
    </font>
    <font>
      <sz val="9"/>
      <color theme="1"/>
      <name val="宋体"/>
      <charset val="134"/>
    </font>
    <font>
      <sz val="9"/>
      <color indexed="8"/>
      <name val="宋体"/>
      <charset val="134"/>
    </font>
    <font>
      <b/>
      <sz val="11"/>
      <color theme="1"/>
      <name val="宋体"/>
      <charset val="134"/>
      <scheme val="minor"/>
    </font>
    <font>
      <b/>
      <sz val="11"/>
      <color rgb="FFFF0000"/>
      <name val="宋体"/>
      <charset val="134"/>
      <scheme val="minor"/>
    </font>
    <font>
      <sz val="18"/>
      <color theme="1"/>
      <name val="宋体"/>
      <charset val="134"/>
      <scheme val="minor"/>
    </font>
    <font>
      <b/>
      <sz val="18"/>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Tahoma"/>
      <charset val="134"/>
    </font>
    <font>
      <sz val="9"/>
      <name val="Tahoma"/>
      <charset val="134"/>
    </font>
  </fonts>
  <fills count="35">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7" tint="0.6"/>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1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1" fillId="8" borderId="16" applyNumberFormat="0" applyAlignment="0" applyProtection="0">
      <alignment vertical="center"/>
    </xf>
    <xf numFmtId="0" fontId="32" fillId="9" borderId="17" applyNumberFormat="0" applyAlignment="0" applyProtection="0">
      <alignment vertical="center"/>
    </xf>
    <xf numFmtId="0" fontId="33" fillId="9" borderId="16" applyNumberFormat="0" applyAlignment="0" applyProtection="0">
      <alignment vertical="center"/>
    </xf>
    <xf numFmtId="0" fontId="34" fillId="10" borderId="18" applyNumberFormat="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3" borderId="0" applyNumberFormat="0" applyBorder="0" applyAlignment="0" applyProtection="0">
      <alignment vertical="center"/>
    </xf>
    <xf numFmtId="0" fontId="41" fillId="5"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6"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6" fillId="0" borderId="0"/>
    <xf numFmtId="0" fontId="0" fillId="0" borderId="0">
      <alignment vertical="center"/>
    </xf>
  </cellStyleXfs>
  <cellXfs count="10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177" fontId="4" fillId="2"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pplyProtection="1">
      <alignment horizontal="center" vertical="center"/>
      <protection locked="0"/>
    </xf>
    <xf numFmtId="177" fontId="4" fillId="0"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xf>
    <xf numFmtId="0" fontId="4" fillId="0" borderId="3" xfId="49"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3" xfId="0" applyFont="1" applyFill="1" applyBorder="1" applyAlignment="1">
      <alignment vertical="center"/>
    </xf>
    <xf numFmtId="0" fontId="4" fillId="2" borderId="3" xfId="0" applyFont="1" applyFill="1" applyBorder="1" applyAlignment="1">
      <alignment horizontal="left" vertical="center"/>
    </xf>
    <xf numFmtId="0" fontId="4" fillId="0" borderId="2" xfId="0"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3" xfId="0" applyNumberFormat="1" applyFont="1" applyFill="1" applyBorder="1" applyAlignment="1">
      <alignment vertical="center"/>
    </xf>
    <xf numFmtId="0" fontId="1" fillId="0" borderId="3" xfId="0" applyFont="1" applyFill="1" applyBorder="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9" fillId="0" borderId="3"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177" fontId="4" fillId="0" borderId="7"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9" xfId="0" applyFont="1" applyFill="1" applyBorder="1" applyAlignment="1">
      <alignment vertical="center"/>
    </xf>
    <xf numFmtId="0" fontId="4" fillId="0" borderId="10" xfId="0" applyFont="1" applyFill="1" applyBorder="1" applyAlignment="1">
      <alignment vertical="center"/>
    </xf>
    <xf numFmtId="0" fontId="4" fillId="0" borderId="3" xfId="0" applyFont="1" applyFill="1" applyBorder="1" applyAlignment="1">
      <alignment horizontal="left" vertical="center"/>
    </xf>
    <xf numFmtId="0" fontId="4" fillId="0" borderId="11" xfId="0" applyFont="1" applyFill="1" applyBorder="1" applyAlignment="1">
      <alignment vertical="center"/>
    </xf>
    <xf numFmtId="0" fontId="10" fillId="0" borderId="0" xfId="0" applyFont="1" applyFill="1" applyAlignment="1">
      <alignment horizontal="center" vertical="center"/>
    </xf>
    <xf numFmtId="178" fontId="4" fillId="0"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3" fillId="0" borderId="9" xfId="0" applyFont="1" applyFill="1" applyBorder="1" applyAlignment="1">
      <alignment horizontal="left" vertical="center"/>
    </xf>
    <xf numFmtId="0" fontId="4" fillId="2" borderId="10"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9" xfId="0" applyFont="1" applyFill="1" applyBorder="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horizontal="center" vertical="center"/>
    </xf>
    <xf numFmtId="0" fontId="15"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3" fillId="0" borderId="0" xfId="0" applyFont="1" applyFill="1" applyAlignment="1">
      <alignment horizontal="center" vertical="center"/>
    </xf>
    <xf numFmtId="0" fontId="16" fillId="3" borderId="3" xfId="0" applyFont="1" applyFill="1" applyBorder="1" applyAlignment="1">
      <alignment horizontal="center" vertical="center"/>
    </xf>
    <xf numFmtId="0" fontId="16" fillId="3" borderId="3" xfId="0" applyFont="1" applyFill="1" applyBorder="1" applyAlignment="1">
      <alignment horizontal="left" vertical="center" wrapText="1"/>
    </xf>
    <xf numFmtId="0" fontId="14" fillId="0" borderId="0" xfId="0" applyFont="1" applyFill="1" applyAlignment="1">
      <alignment horizontal="center" vertical="center"/>
    </xf>
    <xf numFmtId="0" fontId="16" fillId="0" borderId="3" xfId="0" applyFont="1" applyFill="1" applyBorder="1" applyAlignment="1">
      <alignment horizontal="center" vertical="center"/>
    </xf>
    <xf numFmtId="0" fontId="16" fillId="3" borderId="3" xfId="0" applyFont="1" applyFill="1" applyBorder="1" applyAlignment="1">
      <alignment horizontal="left" vertical="center"/>
    </xf>
    <xf numFmtId="0" fontId="17" fillId="3" borderId="3" xfId="0" applyFont="1" applyFill="1" applyBorder="1" applyAlignment="1">
      <alignment horizontal="center" vertical="center" shrinkToFit="1"/>
    </xf>
    <xf numFmtId="0" fontId="0" fillId="0" borderId="0" xfId="0" applyFont="1" applyFill="1" applyAlignment="1">
      <alignment horizontal="center" vertical="center"/>
    </xf>
    <xf numFmtId="0" fontId="18" fillId="0" borderId="3" xfId="0" applyFont="1" applyBorder="1" applyAlignment="1">
      <alignment horizontal="center" vertical="center"/>
    </xf>
    <xf numFmtId="0" fontId="0" fillId="0" borderId="3" xfId="0" applyFont="1" applyBorder="1" applyAlignment="1">
      <alignment horizontal="center" vertical="center"/>
    </xf>
    <xf numFmtId="177" fontId="0" fillId="0" borderId="3" xfId="0" applyNumberFormat="1" applyFont="1" applyBorder="1" applyAlignment="1">
      <alignment horizontal="center" vertical="center"/>
    </xf>
    <xf numFmtId="177" fontId="18" fillId="0" borderId="3" xfId="0" applyNumberFormat="1" applyFont="1" applyFill="1" applyBorder="1" applyAlignment="1">
      <alignment horizontal="center" vertical="center"/>
    </xf>
    <xf numFmtId="0" fontId="0" fillId="4" borderId="3" xfId="0" applyFont="1" applyFill="1" applyBorder="1" applyAlignment="1">
      <alignment horizontal="center" vertical="center"/>
    </xf>
    <xf numFmtId="177"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177" fontId="19" fillId="0" borderId="3" xfId="0" applyNumberFormat="1" applyFont="1" applyFill="1" applyBorder="1" applyAlignment="1">
      <alignment horizontal="center" vertical="center"/>
    </xf>
    <xf numFmtId="0" fontId="16" fillId="5" borderId="1" xfId="0" applyFont="1" applyFill="1" applyBorder="1" applyAlignment="1">
      <alignment horizontal="left" vertical="center" wrapText="1" shrinkToFit="1"/>
    </xf>
    <xf numFmtId="0" fontId="16" fillId="5" borderId="2" xfId="0" applyFont="1" applyFill="1" applyBorder="1" applyAlignment="1">
      <alignment horizontal="left" vertical="center" wrapText="1" shrinkToFit="1"/>
    </xf>
    <xf numFmtId="0" fontId="16" fillId="6" borderId="1"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0" fillId="0" borderId="0" xfId="0" applyFont="1">
      <alignment vertical="center"/>
    </xf>
    <xf numFmtId="0" fontId="0" fillId="0" borderId="0" xfId="0" applyFont="1">
      <alignment vertical="center"/>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4" fillId="0" borderId="3" xfId="50" applyFont="1" applyFill="1" applyBorder="1" applyAlignment="1" applyProtection="1">
      <alignment horizontal="left" vertical="center" wrapText="1"/>
      <protection locked="0"/>
    </xf>
    <xf numFmtId="0" fontId="4" fillId="0" borderId="3" xfId="50" applyNumberFormat="1" applyFont="1" applyFill="1" applyBorder="1" applyAlignment="1" applyProtection="1">
      <alignment horizontal="center" vertical="center"/>
      <protection locked="0"/>
    </xf>
    <xf numFmtId="0" fontId="4" fillId="0" borderId="0" xfId="50" applyNumberFormat="1" applyFont="1" applyFill="1" applyAlignment="1" applyProtection="1">
      <alignment horizontal="center" vertical="center"/>
      <protection locked="0"/>
    </xf>
    <xf numFmtId="0" fontId="4" fillId="0" borderId="4" xfId="50" applyFont="1" applyFill="1" applyBorder="1" applyAlignment="1" applyProtection="1">
      <alignment horizontal="left" vertical="center" wrapText="1"/>
      <protection locked="0"/>
    </xf>
    <xf numFmtId="0" fontId="22" fillId="0" borderId="0" xfId="0" applyFont="1" applyFill="1" applyAlignment="1">
      <alignment horizontal="center" vertical="center" wrapText="1"/>
    </xf>
    <xf numFmtId="0" fontId="22" fillId="0" borderId="3" xfId="0" applyFont="1" applyFill="1" applyBorder="1" applyAlignment="1">
      <alignment horizontal="left" vertical="center" wrapText="1"/>
    </xf>
    <xf numFmtId="0" fontId="9" fillId="0" borderId="3" xfId="0" applyFont="1" applyFill="1" applyBorder="1" applyAlignment="1" quotePrefix="1">
      <alignment horizontal="center" vertical="center" wrapText="1"/>
    </xf>
    <xf numFmtId="0" fontId="4" fillId="0" borderId="3" xfId="0" applyFont="1" applyFill="1" applyBorder="1" applyAlignment="1" quotePrefix="1">
      <alignment horizontal="center" vertical="center"/>
    </xf>
    <xf numFmtId="0" fontId="1" fillId="0" borderId="3"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B11" sqref="B11:I11"/>
    </sheetView>
  </sheetViews>
  <sheetFormatPr defaultColWidth="8.89166666666667" defaultRowHeight="13.5"/>
  <cols>
    <col min="1" max="1" width="2.44166666666667" style="96" customWidth="1"/>
    <col min="2" max="8" width="14.1083333333333" style="96" customWidth="1"/>
    <col min="9" max="9" width="15.8833333333333" style="96" customWidth="1"/>
    <col min="10" max="10" width="8.89166666666667" style="96"/>
    <col min="11" max="11" width="15" style="96" customWidth="1"/>
    <col min="12" max="16384" width="8.89166666666667" style="96"/>
  </cols>
  <sheetData>
    <row r="1" s="95" customFormat="1" ht="50" customHeight="1" spans="1:9">
      <c r="A1" s="97" t="s">
        <v>0</v>
      </c>
      <c r="B1" s="97"/>
      <c r="C1" s="97"/>
      <c r="D1" s="97"/>
      <c r="E1" s="97"/>
      <c r="F1" s="97"/>
      <c r="G1" s="97"/>
      <c r="H1" s="97"/>
      <c r="I1" s="97"/>
    </row>
    <row r="2" ht="25" customHeight="1" spans="1:9">
      <c r="A2" s="98"/>
      <c r="B2" s="99" t="s">
        <v>1</v>
      </c>
      <c r="C2" s="99"/>
      <c r="D2" s="99"/>
      <c r="E2" s="99"/>
      <c r="F2" s="99"/>
      <c r="G2" s="99"/>
      <c r="H2" s="99"/>
      <c r="I2" s="99"/>
    </row>
    <row r="3" ht="25" customHeight="1" spans="1:9">
      <c r="A3" s="100"/>
      <c r="B3" s="99" t="s">
        <v>2</v>
      </c>
      <c r="C3" s="99"/>
      <c r="D3" s="99"/>
      <c r="E3" s="99"/>
      <c r="F3" s="99"/>
      <c r="G3" s="99"/>
      <c r="H3" s="99"/>
      <c r="I3" s="99"/>
    </row>
    <row r="4" ht="25" customHeight="1" spans="1:9">
      <c r="A4" s="100"/>
      <c r="B4" s="99" t="s">
        <v>3</v>
      </c>
      <c r="C4" s="99"/>
      <c r="D4" s="99"/>
      <c r="E4" s="99"/>
      <c r="F4" s="99"/>
      <c r="G4" s="99"/>
      <c r="H4" s="99"/>
      <c r="I4" s="99"/>
    </row>
    <row r="5" ht="25" customHeight="1" spans="1:9">
      <c r="A5" s="101"/>
      <c r="B5" s="102" t="s">
        <v>4</v>
      </c>
      <c r="C5" s="102"/>
      <c r="D5" s="102"/>
      <c r="E5" s="102"/>
      <c r="F5" s="102"/>
      <c r="G5" s="102"/>
      <c r="H5" s="102"/>
      <c r="I5" s="102"/>
    </row>
    <row r="6" ht="25" customHeight="1" spans="1:9">
      <c r="A6" s="101"/>
      <c r="B6" s="99" t="s">
        <v>5</v>
      </c>
      <c r="C6" s="99"/>
      <c r="D6" s="99"/>
      <c r="E6" s="99"/>
      <c r="F6" s="99"/>
      <c r="G6" s="99"/>
      <c r="H6" s="99"/>
      <c r="I6" s="99"/>
    </row>
    <row r="7" ht="25" customHeight="1" spans="1:9">
      <c r="A7" s="101"/>
      <c r="B7" s="99" t="s">
        <v>6</v>
      </c>
      <c r="C7" s="99"/>
      <c r="D7" s="99"/>
      <c r="E7" s="99"/>
      <c r="F7" s="99"/>
      <c r="G7" s="99"/>
      <c r="H7" s="99"/>
      <c r="I7" s="99"/>
    </row>
    <row r="8" ht="25" customHeight="1" spans="1:9">
      <c r="A8" s="101"/>
      <c r="B8" s="99" t="s">
        <v>7</v>
      </c>
      <c r="C8" s="99"/>
      <c r="D8" s="99"/>
      <c r="E8" s="99"/>
      <c r="F8" s="99"/>
      <c r="G8" s="99"/>
      <c r="H8" s="99"/>
      <c r="I8" s="99"/>
    </row>
    <row r="9" ht="25" customHeight="1" spans="1:9">
      <c r="A9" s="101"/>
      <c r="B9" s="99" t="s">
        <v>8</v>
      </c>
      <c r="C9" s="99"/>
      <c r="D9" s="99"/>
      <c r="E9" s="99"/>
      <c r="F9" s="99"/>
      <c r="G9" s="99"/>
      <c r="H9" s="99"/>
      <c r="I9" s="99"/>
    </row>
    <row r="10" ht="60" customHeight="1" spans="1:9">
      <c r="A10" s="103"/>
      <c r="B10" s="99" t="s">
        <v>9</v>
      </c>
      <c r="C10" s="99"/>
      <c r="D10" s="99"/>
      <c r="E10" s="99"/>
      <c r="F10" s="99"/>
      <c r="G10" s="99"/>
      <c r="H10" s="99"/>
      <c r="I10" s="99"/>
    </row>
    <row r="11" ht="25" customHeight="1" spans="1:9">
      <c r="A11" s="101"/>
      <c r="B11" s="99" t="s">
        <v>10</v>
      </c>
      <c r="C11" s="99"/>
      <c r="D11" s="99"/>
      <c r="E11" s="99"/>
      <c r="F11" s="99"/>
      <c r="G11" s="99"/>
      <c r="H11" s="99"/>
      <c r="I11" s="99"/>
    </row>
    <row r="12" ht="25" customHeight="1" spans="1:9">
      <c r="A12" s="101"/>
      <c r="B12" s="99" t="s">
        <v>11</v>
      </c>
      <c r="C12" s="99"/>
      <c r="D12" s="99"/>
      <c r="E12" s="99"/>
      <c r="F12" s="99"/>
      <c r="G12" s="99"/>
      <c r="H12" s="99"/>
      <c r="I12" s="99"/>
    </row>
    <row r="13" ht="40" customHeight="1" spans="1:9">
      <c r="A13" s="101"/>
      <c r="B13" s="99" t="s">
        <v>12</v>
      </c>
      <c r="C13" s="99"/>
      <c r="D13" s="99"/>
      <c r="E13" s="99"/>
      <c r="F13" s="99"/>
      <c r="G13" s="99"/>
      <c r="H13" s="99"/>
      <c r="I13" s="99"/>
    </row>
    <row r="14" ht="60" customHeight="1" spans="1:9">
      <c r="A14" s="101"/>
      <c r="B14" s="99" t="s">
        <v>13</v>
      </c>
      <c r="C14" s="99"/>
      <c r="D14" s="99"/>
      <c r="E14" s="99"/>
      <c r="F14" s="99"/>
      <c r="G14" s="99"/>
      <c r="H14" s="99"/>
      <c r="I14" s="99"/>
    </row>
    <row r="15" ht="50" customHeight="1" spans="1:9">
      <c r="A15" s="101"/>
      <c r="B15" s="99" t="s">
        <v>14</v>
      </c>
      <c r="C15" s="99"/>
      <c r="D15" s="99"/>
      <c r="E15" s="99"/>
      <c r="F15" s="99"/>
      <c r="G15" s="99"/>
      <c r="H15" s="99"/>
      <c r="I15" s="99"/>
    </row>
    <row r="16" ht="25" customHeight="1" spans="1:9">
      <c r="A16" s="103"/>
      <c r="B16" s="99" t="s">
        <v>15</v>
      </c>
      <c r="C16" s="99"/>
      <c r="D16" s="99"/>
      <c r="E16" s="99"/>
      <c r="F16" s="99"/>
      <c r="G16" s="99"/>
      <c r="H16" s="99"/>
      <c r="I16" s="99"/>
    </row>
    <row r="17" ht="80" customHeight="1" spans="1:9">
      <c r="A17" s="103"/>
      <c r="B17" s="99" t="s">
        <v>16</v>
      </c>
      <c r="C17" s="99"/>
      <c r="D17" s="99"/>
      <c r="E17" s="99"/>
      <c r="F17" s="99"/>
      <c r="G17" s="99"/>
      <c r="H17" s="99"/>
      <c r="I17" s="99"/>
    </row>
    <row r="18" ht="25" customHeight="1" spans="1:9">
      <c r="A18" s="103"/>
      <c r="B18" s="99" t="s">
        <v>17</v>
      </c>
      <c r="C18" s="99"/>
      <c r="D18" s="99"/>
      <c r="E18" s="99"/>
      <c r="F18" s="99"/>
      <c r="G18" s="99"/>
      <c r="H18" s="99"/>
      <c r="I18" s="99"/>
    </row>
    <row r="19" ht="80" customHeight="1" spans="1:9">
      <c r="A19" s="103"/>
      <c r="B19" s="104" t="s">
        <v>18</v>
      </c>
      <c r="C19" s="104"/>
      <c r="D19" s="104"/>
      <c r="E19" s="104"/>
      <c r="F19" s="104"/>
      <c r="G19" s="104"/>
      <c r="H19" s="104"/>
      <c r="I19" s="104"/>
    </row>
  </sheetData>
  <mergeCells count="19">
    <mergeCell ref="A1:I1"/>
    <mergeCell ref="B2:I2"/>
    <mergeCell ref="B3:I3"/>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s>
  <pageMargins left="0.75" right="0.75" top="1" bottom="1" header="0.5" footer="0.5"/>
  <pageSetup paperSize="9" scale="7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zoomScale="115" zoomScaleNormal="115" topLeftCell="A15" workbookViewId="0">
      <selection activeCell="A1" sqref="A1:E6"/>
    </sheetView>
  </sheetViews>
  <sheetFormatPr defaultColWidth="9" defaultRowHeight="13.5" outlineLevelCol="6"/>
  <cols>
    <col min="1" max="1" width="12.175" style="68" customWidth="1"/>
    <col min="2" max="2" width="15.1083333333333" style="68" customWidth="1"/>
    <col min="3" max="3" width="22.5" style="68" customWidth="1"/>
    <col min="4" max="4" width="23.375" style="68" customWidth="1"/>
    <col min="5" max="5" width="23.75" style="68" customWidth="1"/>
    <col min="6" max="16384" width="9" style="68"/>
  </cols>
  <sheetData>
    <row r="1" s="65" customFormat="1" ht="20" customHeight="1" spans="1:7">
      <c r="A1" s="69" t="s">
        <v>19</v>
      </c>
      <c r="B1" s="70"/>
      <c r="C1" s="70"/>
      <c r="D1" s="70"/>
      <c r="E1" s="70"/>
      <c r="F1" s="71"/>
      <c r="G1" s="71"/>
    </row>
    <row r="2" s="66" customFormat="1" ht="13" customHeight="1" spans="1:7">
      <c r="A2" s="72" t="s">
        <v>20</v>
      </c>
      <c r="B2" s="72"/>
      <c r="C2" s="72"/>
      <c r="D2" s="73" t="s">
        <v>21</v>
      </c>
      <c r="E2" s="73"/>
      <c r="F2" s="74"/>
      <c r="G2" s="74"/>
    </row>
    <row r="3" s="66" customFormat="1" ht="13" customHeight="1" spans="1:7">
      <c r="A3" s="72" t="s">
        <v>22</v>
      </c>
      <c r="B3" s="72"/>
      <c r="C3" s="72"/>
      <c r="D3" s="73" t="s">
        <v>23</v>
      </c>
      <c r="E3" s="73"/>
      <c r="F3" s="74"/>
      <c r="G3" s="74"/>
    </row>
    <row r="4" s="66" customFormat="1" ht="13" customHeight="1" spans="1:7">
      <c r="A4" s="72" t="s">
        <v>24</v>
      </c>
      <c r="B4" s="75"/>
      <c r="C4" s="75"/>
      <c r="D4" s="76" t="s">
        <v>25</v>
      </c>
      <c r="E4" s="76"/>
      <c r="F4" s="74"/>
      <c r="G4" s="74"/>
    </row>
    <row r="5" s="66" customFormat="1" ht="13" customHeight="1" spans="1:7">
      <c r="A5" s="72" t="s">
        <v>26</v>
      </c>
      <c r="B5" s="75"/>
      <c r="C5" s="75"/>
      <c r="D5" s="76" t="s">
        <v>27</v>
      </c>
      <c r="E5" s="76"/>
      <c r="F5" s="74"/>
      <c r="G5" s="74"/>
    </row>
    <row r="6" s="67" customFormat="1" ht="13" customHeight="1" spans="1:7">
      <c r="A6" s="77" t="s">
        <v>28</v>
      </c>
      <c r="B6" s="75"/>
      <c r="C6" s="75"/>
      <c r="D6" s="77"/>
      <c r="E6" s="77"/>
      <c r="F6" s="78"/>
      <c r="G6" s="78"/>
    </row>
    <row r="7" ht="36" customHeight="1" spans="1:5">
      <c r="A7" s="79" t="s">
        <v>29</v>
      </c>
      <c r="B7" s="79" t="s">
        <v>30</v>
      </c>
      <c r="C7" s="79" t="s">
        <v>31</v>
      </c>
      <c r="D7" s="79" t="s">
        <v>32</v>
      </c>
      <c r="E7" s="79" t="s">
        <v>33</v>
      </c>
    </row>
    <row r="8" ht="36" customHeight="1" spans="1:5">
      <c r="A8" s="80">
        <v>1</v>
      </c>
      <c r="B8" s="80" t="s">
        <v>34</v>
      </c>
      <c r="C8" s="7" t="s">
        <v>35</v>
      </c>
      <c r="D8" s="10">
        <f>'1.1康琼村-光储部分'!I44</f>
        <v>0</v>
      </c>
      <c r="E8" s="7"/>
    </row>
    <row r="9" ht="36" customHeight="1" spans="1:5">
      <c r="A9" s="80"/>
      <c r="B9" s="80"/>
      <c r="C9" s="7" t="s">
        <v>36</v>
      </c>
      <c r="D9" s="81">
        <f>'1.2康琼村-低压部分'!K82</f>
        <v>0</v>
      </c>
      <c r="E9" s="7"/>
    </row>
    <row r="10" ht="36" customHeight="1" spans="1:5">
      <c r="A10" s="80"/>
      <c r="B10" s="80"/>
      <c r="C10" s="7" t="s">
        <v>37</v>
      </c>
      <c r="D10" s="82">
        <f>SUM(D8:D9)</f>
        <v>0</v>
      </c>
      <c r="E10" s="7"/>
    </row>
    <row r="11" ht="36" customHeight="1" spans="1:5">
      <c r="A11" s="83">
        <v>2</v>
      </c>
      <c r="B11" s="83" t="s">
        <v>38</v>
      </c>
      <c r="C11" s="7" t="s">
        <v>35</v>
      </c>
      <c r="D11" s="84">
        <f>'2.1东玛村-光储部分'!I44</f>
        <v>0</v>
      </c>
      <c r="E11" s="7"/>
    </row>
    <row r="12" ht="36" customHeight="1" spans="1:5">
      <c r="A12" s="83"/>
      <c r="B12" s="83"/>
      <c r="C12" s="7" t="s">
        <v>36</v>
      </c>
      <c r="D12" s="84">
        <f>'2.2东玛村-低压部分'!K68</f>
        <v>0</v>
      </c>
      <c r="E12" s="7"/>
    </row>
    <row r="13" ht="36" customHeight="1" spans="1:5">
      <c r="A13" s="83"/>
      <c r="B13" s="83"/>
      <c r="C13" s="7" t="s">
        <v>39</v>
      </c>
      <c r="D13" s="82">
        <f>SUM(D11:D12)</f>
        <v>0</v>
      </c>
      <c r="E13" s="7"/>
    </row>
    <row r="14" ht="36" customHeight="1" spans="1:5">
      <c r="A14" s="85"/>
      <c r="B14" s="85"/>
      <c r="C14" s="7" t="s">
        <v>40</v>
      </c>
      <c r="D14" s="86">
        <f>D10+D13</f>
        <v>0</v>
      </c>
      <c r="E14" s="7"/>
    </row>
    <row r="15" s="67" customFormat="1" ht="80" customHeight="1" spans="1:7">
      <c r="A15" s="87" t="s">
        <v>41</v>
      </c>
      <c r="B15" s="88"/>
      <c r="C15" s="88"/>
      <c r="D15" s="88"/>
      <c r="E15" s="88"/>
      <c r="F15" s="78"/>
      <c r="G15" s="78"/>
    </row>
    <row r="16" s="67" customFormat="1" ht="32" customHeight="1" spans="1:7">
      <c r="A16" s="89" t="s">
        <v>42</v>
      </c>
      <c r="B16" s="90"/>
      <c r="C16" s="90"/>
      <c r="D16" s="90"/>
      <c r="E16" s="90"/>
      <c r="F16" s="78"/>
      <c r="G16" s="78"/>
    </row>
    <row r="17" s="67" customFormat="1" ht="32" customHeight="1" spans="1:7">
      <c r="A17" s="89" t="s">
        <v>43</v>
      </c>
      <c r="B17" s="90"/>
      <c r="C17" s="90"/>
      <c r="D17" s="90"/>
      <c r="E17" s="90"/>
      <c r="F17" s="78"/>
      <c r="G17" s="78"/>
    </row>
    <row r="18" s="67" customFormat="1" ht="32" customHeight="1" spans="1:7">
      <c r="A18" s="89" t="s">
        <v>44</v>
      </c>
      <c r="B18" s="90"/>
      <c r="C18" s="90"/>
      <c r="D18" s="90"/>
      <c r="E18" s="90"/>
      <c r="F18" s="78"/>
      <c r="G18" s="78"/>
    </row>
    <row r="19" s="67" customFormat="1" ht="32" customHeight="1" spans="1:7">
      <c r="A19" s="91" t="s">
        <v>45</v>
      </c>
      <c r="B19" s="92"/>
      <c r="C19" s="90"/>
      <c r="D19" s="90"/>
      <c r="E19" s="90"/>
      <c r="F19" s="78"/>
      <c r="G19" s="78"/>
    </row>
    <row r="20" s="67" customFormat="1" ht="84" customHeight="1" spans="1:7">
      <c r="A20" s="93" t="s">
        <v>46</v>
      </c>
      <c r="B20" s="94"/>
      <c r="C20" s="94"/>
      <c r="D20" s="94"/>
      <c r="E20" s="94"/>
      <c r="F20" s="78"/>
      <c r="G20" s="78"/>
    </row>
  </sheetData>
  <mergeCells count="20">
    <mergeCell ref="A1:E1"/>
    <mergeCell ref="B2:C2"/>
    <mergeCell ref="D2:E2"/>
    <mergeCell ref="B3:C3"/>
    <mergeCell ref="D3:E3"/>
    <mergeCell ref="B4:C4"/>
    <mergeCell ref="D4:E4"/>
    <mergeCell ref="B5:C5"/>
    <mergeCell ref="D5:E5"/>
    <mergeCell ref="B6:C6"/>
    <mergeCell ref="D6:E6"/>
    <mergeCell ref="A15:E15"/>
    <mergeCell ref="A16:E16"/>
    <mergeCell ref="A17:E17"/>
    <mergeCell ref="A19:B19"/>
    <mergeCell ref="A20:E20"/>
    <mergeCell ref="A8:A10"/>
    <mergeCell ref="A11:A13"/>
    <mergeCell ref="B8:B10"/>
    <mergeCell ref="B11:B13"/>
  </mergeCells>
  <dataValidations count="1">
    <dataValidation type="list" allowBlank="1" showInputMessage="1" showErrorMessage="1" sqref="C19">
      <formula1>"是,否"</formula1>
    </dataValidation>
  </dataValidations>
  <pageMargins left="0.196527777777778" right="0.196527777777778" top="0.196527777777778" bottom="0.118055555555556"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zoomScale="85" zoomScaleNormal="85" topLeftCell="A32" workbookViewId="0">
      <selection activeCell="A45" sqref="A45"/>
    </sheetView>
  </sheetViews>
  <sheetFormatPr defaultColWidth="8.66666666666667" defaultRowHeight="14.25"/>
  <cols>
    <col min="1" max="1" width="5.28333333333333" style="28" customWidth="1"/>
    <col min="2" max="2" width="21.25" style="28" customWidth="1"/>
    <col min="3" max="3" width="38.5" style="28" customWidth="1"/>
    <col min="4" max="4" width="4.7" style="28" customWidth="1"/>
    <col min="5" max="5" width="4.7" style="30" customWidth="1"/>
    <col min="6" max="6" width="12.6333333333333" style="28" customWidth="1"/>
    <col min="7" max="7" width="31.9083333333333" style="28" customWidth="1"/>
    <col min="8" max="9" width="12.6333333333333" style="28" customWidth="1"/>
    <col min="10" max="10" width="9.38333333333333" style="28" customWidth="1"/>
    <col min="11" max="11" width="8.66666666666667" style="28"/>
    <col min="12" max="12" width="12.6333333333333" style="28"/>
    <col min="13" max="16384" width="8.66666666666667" style="28"/>
  </cols>
  <sheetData>
    <row r="1" s="28" customFormat="1" spans="1:10">
      <c r="A1" s="54" t="s">
        <v>47</v>
      </c>
      <c r="B1" s="55"/>
      <c r="C1" s="55"/>
      <c r="D1" s="55"/>
      <c r="E1" s="55"/>
      <c r="F1" s="55"/>
      <c r="G1" s="55"/>
      <c r="H1" s="55"/>
      <c r="I1" s="55"/>
      <c r="J1" s="59"/>
    </row>
    <row r="2" s="29" customFormat="1" ht="38" customHeight="1" spans="1:10">
      <c r="A2" s="56" t="s">
        <v>29</v>
      </c>
      <c r="B2" s="56" t="s">
        <v>48</v>
      </c>
      <c r="C2" s="56" t="s">
        <v>49</v>
      </c>
      <c r="D2" s="56" t="s">
        <v>50</v>
      </c>
      <c r="E2" s="56" t="s">
        <v>51</v>
      </c>
      <c r="F2" s="6" t="s">
        <v>52</v>
      </c>
      <c r="G2" s="6" t="s">
        <v>53</v>
      </c>
      <c r="H2" s="6" t="s">
        <v>54</v>
      </c>
      <c r="I2" s="6" t="s">
        <v>55</v>
      </c>
      <c r="J2" s="60" t="s">
        <v>33</v>
      </c>
    </row>
    <row r="3" s="29" customFormat="1" ht="32" customHeight="1" spans="1:10">
      <c r="A3" s="44">
        <f>IF(E3&gt;0,COUNTIF($E$3:E3,"&gt;0"),"")</f>
        <v>1</v>
      </c>
      <c r="B3" s="57" t="s">
        <v>56</v>
      </c>
      <c r="C3" s="34" t="s">
        <v>57</v>
      </c>
      <c r="D3" s="57" t="s">
        <v>58</v>
      </c>
      <c r="E3" s="57">
        <v>200</v>
      </c>
      <c r="F3" s="35"/>
      <c r="G3" s="11"/>
      <c r="H3" s="12">
        <f>ROUND(SUM(F3:G3),2)</f>
        <v>0</v>
      </c>
      <c r="I3" s="12">
        <f>ROUND(E3*H3,2)</f>
        <v>0</v>
      </c>
      <c r="J3" s="61" t="s">
        <v>59</v>
      </c>
    </row>
    <row r="4" s="29" customFormat="1" ht="13.5" spans="1:10">
      <c r="A4" s="44">
        <f>IF(E4&gt;0,COUNTIF($E$3:E4,"&gt;0"),"")</f>
        <v>2</v>
      </c>
      <c r="B4" s="44" t="s">
        <v>60</v>
      </c>
      <c r="C4" s="44" t="s">
        <v>61</v>
      </c>
      <c r="D4" s="44" t="s">
        <v>62</v>
      </c>
      <c r="E4" s="44">
        <v>10</v>
      </c>
      <c r="F4" s="10"/>
      <c r="G4" s="10"/>
      <c r="H4" s="12">
        <f t="shared" ref="H4:H41" si="0">ROUND(SUM(F4:G4),2)</f>
        <v>0</v>
      </c>
      <c r="I4" s="12">
        <f t="shared" ref="I4:I41" si="1">ROUND(E4*H4,2)</f>
        <v>0</v>
      </c>
      <c r="J4" s="62"/>
    </row>
    <row r="5" s="29" customFormat="1" ht="13.5" spans="1:10">
      <c r="A5" s="44">
        <f>IF(E5&gt;0,COUNTIF($E$3:E5,"&gt;0"),"")</f>
        <v>3</v>
      </c>
      <c r="B5" s="57" t="s">
        <v>63</v>
      </c>
      <c r="C5" s="57" t="s">
        <v>64</v>
      </c>
      <c r="D5" s="57" t="s">
        <v>65</v>
      </c>
      <c r="E5" s="57">
        <v>2</v>
      </c>
      <c r="F5" s="14"/>
      <c r="G5" s="12"/>
      <c r="H5" s="12">
        <f t="shared" si="0"/>
        <v>0</v>
      </c>
      <c r="I5" s="12">
        <f t="shared" si="1"/>
        <v>0</v>
      </c>
      <c r="J5" s="61" t="s">
        <v>59</v>
      </c>
    </row>
    <row r="6" s="29" customFormat="1" ht="13.5" spans="1:10">
      <c r="A6" s="44">
        <f>IF(E6&gt;0,COUNTIF($E$3:E6,"&gt;0"),"")</f>
        <v>4</v>
      </c>
      <c r="B6" s="57" t="s">
        <v>66</v>
      </c>
      <c r="C6" s="57" t="s">
        <v>67</v>
      </c>
      <c r="D6" s="57" t="s">
        <v>65</v>
      </c>
      <c r="E6" s="57">
        <v>10</v>
      </c>
      <c r="F6" s="14"/>
      <c r="G6" s="12"/>
      <c r="H6" s="12">
        <f t="shared" si="0"/>
        <v>0</v>
      </c>
      <c r="I6" s="12">
        <f t="shared" si="1"/>
        <v>0</v>
      </c>
      <c r="J6" s="61" t="s">
        <v>59</v>
      </c>
    </row>
    <row r="7" s="29" customFormat="1" ht="13.5" spans="1:10">
      <c r="A7" s="44">
        <f>IF(E7&gt;0,COUNTIF($E$3:E7,"&gt;0"),"")</f>
        <v>5</v>
      </c>
      <c r="B7" s="44" t="s">
        <v>68</v>
      </c>
      <c r="C7" s="44" t="s">
        <v>69</v>
      </c>
      <c r="D7" s="44" t="s">
        <v>70</v>
      </c>
      <c r="E7" s="44">
        <v>1</v>
      </c>
      <c r="F7" s="10"/>
      <c r="G7" s="10"/>
      <c r="H7" s="12">
        <f t="shared" si="0"/>
        <v>0</v>
      </c>
      <c r="I7" s="12">
        <f t="shared" si="1"/>
        <v>0</v>
      </c>
      <c r="J7" s="62"/>
    </row>
    <row r="8" s="29" customFormat="1" ht="13.5" spans="1:10">
      <c r="A8" s="44">
        <f>IF(E8&gt;0,COUNTIF($E$3:E8,"&gt;0"),"")</f>
        <v>6</v>
      </c>
      <c r="B8" s="44" t="s">
        <v>71</v>
      </c>
      <c r="C8" s="44" t="s">
        <v>72</v>
      </c>
      <c r="D8" s="44" t="s">
        <v>73</v>
      </c>
      <c r="E8" s="44">
        <v>4</v>
      </c>
      <c r="F8" s="10"/>
      <c r="G8" s="10"/>
      <c r="H8" s="12">
        <f t="shared" si="0"/>
        <v>0</v>
      </c>
      <c r="I8" s="12">
        <f t="shared" si="1"/>
        <v>0</v>
      </c>
      <c r="J8" s="62"/>
    </row>
    <row r="9" s="29" customFormat="1" ht="13.5" spans="1:10">
      <c r="A9" s="44">
        <f>IF(E9&gt;0,COUNTIF($E$3:E9,"&gt;0"),"")</f>
        <v>7</v>
      </c>
      <c r="B9" s="44" t="s">
        <v>74</v>
      </c>
      <c r="C9" s="44" t="s">
        <v>75</v>
      </c>
      <c r="D9" s="44" t="s">
        <v>76</v>
      </c>
      <c r="E9" s="44">
        <v>580</v>
      </c>
      <c r="F9" s="10"/>
      <c r="G9" s="10"/>
      <c r="H9" s="12">
        <f t="shared" si="0"/>
        <v>0</v>
      </c>
      <c r="I9" s="12">
        <f t="shared" si="1"/>
        <v>0</v>
      </c>
      <c r="J9" s="62"/>
    </row>
    <row r="10" s="29" customFormat="1" ht="27" spans="1:10">
      <c r="A10" s="44">
        <f>IF(E10&gt;0,COUNTIF($E$3:E10,"&gt;0"),"")</f>
        <v>8</v>
      </c>
      <c r="B10" s="44" t="s">
        <v>77</v>
      </c>
      <c r="C10" s="44" t="s">
        <v>78</v>
      </c>
      <c r="D10" s="44" t="s">
        <v>76</v>
      </c>
      <c r="E10" s="44">
        <v>36</v>
      </c>
      <c r="F10" s="10"/>
      <c r="G10" s="10"/>
      <c r="H10" s="12">
        <f t="shared" si="0"/>
        <v>0</v>
      </c>
      <c r="I10" s="12">
        <f t="shared" si="1"/>
        <v>0</v>
      </c>
      <c r="J10" s="62"/>
    </row>
    <row r="11" s="29" customFormat="1" ht="13.5" spans="1:10">
      <c r="A11" s="44">
        <f>IF(E11&gt;0,COUNTIF($E$3:E11,"&gt;0"),"")</f>
        <v>9</v>
      </c>
      <c r="B11" s="44" t="s">
        <v>79</v>
      </c>
      <c r="C11" s="44" t="s">
        <v>80</v>
      </c>
      <c r="D11" s="44" t="s">
        <v>76</v>
      </c>
      <c r="E11" s="44">
        <v>10</v>
      </c>
      <c r="F11" s="10"/>
      <c r="G11" s="10"/>
      <c r="H11" s="12">
        <f t="shared" si="0"/>
        <v>0</v>
      </c>
      <c r="I11" s="12">
        <f t="shared" si="1"/>
        <v>0</v>
      </c>
      <c r="J11" s="62"/>
    </row>
    <row r="12" s="29" customFormat="1" ht="13.5" spans="1:10">
      <c r="A12" s="44">
        <f>IF(E12&gt;0,COUNTIF($E$3:E12,"&gt;0"),"")</f>
        <v>10</v>
      </c>
      <c r="B12" s="44" t="s">
        <v>81</v>
      </c>
      <c r="C12" s="44" t="s">
        <v>82</v>
      </c>
      <c r="D12" s="44" t="s">
        <v>62</v>
      </c>
      <c r="E12" s="44">
        <v>48</v>
      </c>
      <c r="F12" s="10"/>
      <c r="G12" s="10"/>
      <c r="H12" s="12">
        <f t="shared" si="0"/>
        <v>0</v>
      </c>
      <c r="I12" s="12">
        <f t="shared" si="1"/>
        <v>0</v>
      </c>
      <c r="J12" s="62"/>
    </row>
    <row r="13" s="29" customFormat="1" ht="13.5" spans="1:10">
      <c r="A13" s="44">
        <f>IF(E13&gt;0,COUNTIF($E$3:E13,"&gt;0"),"")</f>
        <v>11</v>
      </c>
      <c r="B13" s="44" t="s">
        <v>83</v>
      </c>
      <c r="C13" s="44" t="s">
        <v>84</v>
      </c>
      <c r="D13" s="44" t="s">
        <v>85</v>
      </c>
      <c r="E13" s="44">
        <v>4</v>
      </c>
      <c r="F13" s="10"/>
      <c r="G13" s="10"/>
      <c r="H13" s="12">
        <f t="shared" si="0"/>
        <v>0</v>
      </c>
      <c r="I13" s="12">
        <f t="shared" si="1"/>
        <v>0</v>
      </c>
      <c r="J13" s="62"/>
    </row>
    <row r="14" s="29" customFormat="1" ht="13.5" spans="1:10">
      <c r="A14" s="44">
        <f>IF(E14&gt;0,COUNTIF($E$3:E14,"&gt;0"),"")</f>
        <v>12</v>
      </c>
      <c r="B14" s="44" t="s">
        <v>86</v>
      </c>
      <c r="C14" s="44" t="s">
        <v>84</v>
      </c>
      <c r="D14" s="44" t="s">
        <v>85</v>
      </c>
      <c r="E14" s="44">
        <v>4</v>
      </c>
      <c r="F14" s="10"/>
      <c r="G14" s="10"/>
      <c r="H14" s="12">
        <f t="shared" si="0"/>
        <v>0</v>
      </c>
      <c r="I14" s="12">
        <f t="shared" si="1"/>
        <v>0</v>
      </c>
      <c r="J14" s="62"/>
    </row>
    <row r="15" s="29" customFormat="1" ht="13.5" spans="1:10">
      <c r="A15" s="44">
        <f>IF(E15&gt;0,COUNTIF($E$3:E15,"&gt;0"),"")</f>
        <v>13</v>
      </c>
      <c r="B15" s="36" t="s">
        <v>87</v>
      </c>
      <c r="C15" s="36" t="s">
        <v>88</v>
      </c>
      <c r="D15" s="36" t="s">
        <v>76</v>
      </c>
      <c r="E15" s="36">
        <v>26</v>
      </c>
      <c r="F15" s="10"/>
      <c r="G15" s="10"/>
      <c r="H15" s="12">
        <f t="shared" si="0"/>
        <v>0</v>
      </c>
      <c r="I15" s="12">
        <f t="shared" si="1"/>
        <v>0</v>
      </c>
      <c r="J15" s="62"/>
    </row>
    <row r="16" s="29" customFormat="1" ht="13.5" spans="1:10">
      <c r="A16" s="44">
        <f>IF(E16&gt;0,COUNTIF($E$3:E16,"&gt;0"),"")</f>
        <v>14</v>
      </c>
      <c r="B16" s="44" t="s">
        <v>89</v>
      </c>
      <c r="C16" s="44" t="s">
        <v>90</v>
      </c>
      <c r="D16" s="44" t="s">
        <v>85</v>
      </c>
      <c r="E16" s="44">
        <v>4</v>
      </c>
      <c r="F16" s="10"/>
      <c r="G16" s="10"/>
      <c r="H16" s="12">
        <f t="shared" si="0"/>
        <v>0</v>
      </c>
      <c r="I16" s="12">
        <f t="shared" si="1"/>
        <v>0</v>
      </c>
      <c r="J16" s="62"/>
    </row>
    <row r="17" s="29" customFormat="1" ht="13.5" spans="1:10">
      <c r="A17" s="44">
        <f>IF(E17&gt;0,COUNTIF($E$3:E17,"&gt;0"),"")</f>
        <v>15</v>
      </c>
      <c r="B17" s="44" t="s">
        <v>91</v>
      </c>
      <c r="C17" s="44" t="s">
        <v>92</v>
      </c>
      <c r="D17" s="44" t="s">
        <v>85</v>
      </c>
      <c r="E17" s="44">
        <v>7</v>
      </c>
      <c r="F17" s="10"/>
      <c r="G17" s="10"/>
      <c r="H17" s="12">
        <f t="shared" si="0"/>
        <v>0</v>
      </c>
      <c r="I17" s="12">
        <f t="shared" si="1"/>
        <v>0</v>
      </c>
      <c r="J17" s="62"/>
    </row>
    <row r="18" s="29" customFormat="1" ht="13.5" spans="1:10">
      <c r="A18" s="44">
        <f>IF(E18&gt;0,COUNTIF($E$3:E18,"&gt;0"),"")</f>
        <v>16</v>
      </c>
      <c r="B18" s="44" t="s">
        <v>93</v>
      </c>
      <c r="C18" s="36" t="s">
        <v>94</v>
      </c>
      <c r="D18" s="44" t="s">
        <v>76</v>
      </c>
      <c r="E18" s="44">
        <v>510</v>
      </c>
      <c r="F18" s="10"/>
      <c r="G18" s="10"/>
      <c r="H18" s="12">
        <f t="shared" si="0"/>
        <v>0</v>
      </c>
      <c r="I18" s="12">
        <f t="shared" si="1"/>
        <v>0</v>
      </c>
      <c r="J18" s="62"/>
    </row>
    <row r="19" s="29" customFormat="1" ht="13.5" spans="1:10">
      <c r="A19" s="44">
        <f>IF(E19&gt;0,COUNTIF($E$3:E19,"&gt;0"),"")</f>
        <v>17</v>
      </c>
      <c r="B19" s="44" t="s">
        <v>95</v>
      </c>
      <c r="C19" s="36" t="s">
        <v>96</v>
      </c>
      <c r="D19" s="44" t="s">
        <v>97</v>
      </c>
      <c r="E19" s="44">
        <v>225</v>
      </c>
      <c r="F19" s="10"/>
      <c r="G19" s="10"/>
      <c r="H19" s="12">
        <f t="shared" si="0"/>
        <v>0</v>
      </c>
      <c r="I19" s="12">
        <f t="shared" si="1"/>
        <v>0</v>
      </c>
      <c r="J19" s="62"/>
    </row>
    <row r="20" s="29" customFormat="1" ht="13.5" spans="1:10">
      <c r="A20" s="44">
        <f>IF(E20&gt;0,COUNTIF($E$3:E20,"&gt;0"),"")</f>
        <v>18</v>
      </c>
      <c r="B20" s="44" t="s">
        <v>98</v>
      </c>
      <c r="C20" s="36" t="s">
        <v>99</v>
      </c>
      <c r="D20" s="44" t="s">
        <v>97</v>
      </c>
      <c r="E20" s="44">
        <v>675</v>
      </c>
      <c r="F20" s="10"/>
      <c r="G20" s="10"/>
      <c r="H20" s="12">
        <f t="shared" si="0"/>
        <v>0</v>
      </c>
      <c r="I20" s="12">
        <f t="shared" si="1"/>
        <v>0</v>
      </c>
      <c r="J20" s="62"/>
    </row>
    <row r="21" s="29" customFormat="1" ht="13.5" spans="1:10">
      <c r="A21" s="44">
        <f>IF(E21&gt;0,COUNTIF($E$3:E21,"&gt;0"),"")</f>
        <v>19</v>
      </c>
      <c r="B21" s="44" t="s">
        <v>100</v>
      </c>
      <c r="C21" s="36" t="s">
        <v>101</v>
      </c>
      <c r="D21" s="44" t="s">
        <v>102</v>
      </c>
      <c r="E21" s="44">
        <v>2</v>
      </c>
      <c r="F21" s="10"/>
      <c r="G21" s="10"/>
      <c r="H21" s="12">
        <f t="shared" si="0"/>
        <v>0</v>
      </c>
      <c r="I21" s="12">
        <f t="shared" si="1"/>
        <v>0</v>
      </c>
      <c r="J21" s="62"/>
    </row>
    <row r="22" s="29" customFormat="1" ht="13.5" spans="1:10">
      <c r="A22" s="44">
        <f>IF(E22&gt;0,COUNTIF($E$3:E22,"&gt;0"),"")</f>
        <v>20</v>
      </c>
      <c r="B22" s="57" t="s">
        <v>103</v>
      </c>
      <c r="C22" s="57" t="s">
        <v>104</v>
      </c>
      <c r="D22" s="57" t="s">
        <v>76</v>
      </c>
      <c r="E22" s="57">
        <v>650</v>
      </c>
      <c r="F22" s="14"/>
      <c r="G22" s="12"/>
      <c r="H22" s="12">
        <f t="shared" si="0"/>
        <v>0</v>
      </c>
      <c r="I22" s="12">
        <f t="shared" si="1"/>
        <v>0</v>
      </c>
      <c r="J22" s="61" t="s">
        <v>59</v>
      </c>
    </row>
    <row r="23" s="29" customFormat="1" ht="13.5" spans="1:10">
      <c r="A23" s="44">
        <f>IF(E23&gt;0,COUNTIF($E$3:E23,"&gt;0"),"")</f>
        <v>21</v>
      </c>
      <c r="B23" s="44" t="s">
        <v>105</v>
      </c>
      <c r="C23" s="44" t="s">
        <v>106</v>
      </c>
      <c r="D23" s="44" t="s">
        <v>62</v>
      </c>
      <c r="E23" s="44">
        <v>8</v>
      </c>
      <c r="F23" s="10"/>
      <c r="G23" s="10"/>
      <c r="H23" s="12">
        <f t="shared" si="0"/>
        <v>0</v>
      </c>
      <c r="I23" s="12">
        <f t="shared" si="1"/>
        <v>0</v>
      </c>
      <c r="J23" s="62"/>
    </row>
    <row r="24" s="29" customFormat="1" ht="13.5" spans="1:10">
      <c r="A24" s="44">
        <f>IF(E24&gt;0,COUNTIF($E$3:E24,"&gt;0"),"")</f>
        <v>22</v>
      </c>
      <c r="B24" s="44" t="s">
        <v>107</v>
      </c>
      <c r="C24" s="44" t="s">
        <v>108</v>
      </c>
      <c r="D24" s="44" t="s">
        <v>109</v>
      </c>
      <c r="E24" s="44">
        <v>16</v>
      </c>
      <c r="F24" s="10"/>
      <c r="G24" s="10"/>
      <c r="H24" s="12">
        <f t="shared" si="0"/>
        <v>0</v>
      </c>
      <c r="I24" s="12">
        <f t="shared" si="1"/>
        <v>0</v>
      </c>
      <c r="J24" s="62"/>
    </row>
    <row r="25" s="29" customFormat="1" ht="13.5" spans="1:10">
      <c r="A25" s="44">
        <f>IF(E25&gt;0,COUNTIF($E$3:E25,"&gt;0"),"")</f>
        <v>23</v>
      </c>
      <c r="B25" s="44" t="s">
        <v>110</v>
      </c>
      <c r="C25" s="44" t="s">
        <v>111</v>
      </c>
      <c r="D25" s="44" t="s">
        <v>102</v>
      </c>
      <c r="E25" s="44">
        <v>12</v>
      </c>
      <c r="F25" s="10"/>
      <c r="G25" s="10"/>
      <c r="H25" s="12">
        <f t="shared" si="0"/>
        <v>0</v>
      </c>
      <c r="I25" s="12">
        <f t="shared" si="1"/>
        <v>0</v>
      </c>
      <c r="J25" s="62"/>
    </row>
    <row r="26" s="29" customFormat="1" ht="13.5" spans="1:10">
      <c r="A26" s="44">
        <f>IF(E26&gt;0,COUNTIF($E$3:E26,"&gt;0"),"")</f>
        <v>24</v>
      </c>
      <c r="B26" s="44" t="s">
        <v>112</v>
      </c>
      <c r="C26" s="44" t="s">
        <v>112</v>
      </c>
      <c r="D26" s="44" t="s">
        <v>102</v>
      </c>
      <c r="E26" s="44">
        <v>8</v>
      </c>
      <c r="F26" s="10"/>
      <c r="G26" s="10"/>
      <c r="H26" s="12">
        <f t="shared" si="0"/>
        <v>0</v>
      </c>
      <c r="I26" s="12">
        <f t="shared" si="1"/>
        <v>0</v>
      </c>
      <c r="J26" s="62"/>
    </row>
    <row r="27" s="29" customFormat="1" ht="13.5" spans="1:10">
      <c r="A27" s="44">
        <f>IF(E27&gt;0,COUNTIF($E$3:E27,"&gt;0"),"")</f>
        <v>25</v>
      </c>
      <c r="B27" s="44" t="s">
        <v>113</v>
      </c>
      <c r="C27" s="58"/>
      <c r="D27" s="44" t="s">
        <v>114</v>
      </c>
      <c r="E27" s="44">
        <v>60</v>
      </c>
      <c r="F27" s="10"/>
      <c r="G27" s="10"/>
      <c r="H27" s="12">
        <f t="shared" si="0"/>
        <v>0</v>
      </c>
      <c r="I27" s="12">
        <f t="shared" si="1"/>
        <v>0</v>
      </c>
      <c r="J27" s="62"/>
    </row>
    <row r="28" s="29" customFormat="1" ht="13.5" spans="1:10">
      <c r="A28" s="44">
        <f>IF(E28&gt;0,COUNTIF($E$3:E28,"&gt;0"),"")</f>
        <v>26</v>
      </c>
      <c r="B28" s="44" t="s">
        <v>115</v>
      </c>
      <c r="C28" s="44" t="s">
        <v>116</v>
      </c>
      <c r="D28" s="44" t="s">
        <v>85</v>
      </c>
      <c r="E28" s="44">
        <v>29</v>
      </c>
      <c r="F28" s="10"/>
      <c r="G28" s="10"/>
      <c r="H28" s="12">
        <f t="shared" si="0"/>
        <v>0</v>
      </c>
      <c r="I28" s="12">
        <f t="shared" si="1"/>
        <v>0</v>
      </c>
      <c r="J28" s="62"/>
    </row>
    <row r="29" s="29" customFormat="1" ht="13.5" spans="1:10">
      <c r="A29" s="44">
        <f>IF(E29&gt;0,COUNTIF($E$3:E29,"&gt;0"),"")</f>
        <v>27</v>
      </c>
      <c r="B29" s="44" t="s">
        <v>117</v>
      </c>
      <c r="C29" s="105" t="s">
        <v>118</v>
      </c>
      <c r="D29" s="44" t="s">
        <v>97</v>
      </c>
      <c r="E29" s="44">
        <v>288</v>
      </c>
      <c r="F29" s="10"/>
      <c r="G29" s="10"/>
      <c r="H29" s="12">
        <f t="shared" si="0"/>
        <v>0</v>
      </c>
      <c r="I29" s="12">
        <f t="shared" si="1"/>
        <v>0</v>
      </c>
      <c r="J29" s="62"/>
    </row>
    <row r="30" s="29" customFormat="1" ht="13.5" spans="1:10">
      <c r="A30" s="44">
        <f>IF(E30&gt;0,COUNTIF($E$3:E30,"&gt;0"),"")</f>
        <v>28</v>
      </c>
      <c r="B30" s="44" t="s">
        <v>119</v>
      </c>
      <c r="C30" s="44" t="s">
        <v>120</v>
      </c>
      <c r="D30" s="44" t="s">
        <v>97</v>
      </c>
      <c r="E30" s="44">
        <v>7</v>
      </c>
      <c r="F30" s="10"/>
      <c r="G30" s="10"/>
      <c r="H30" s="12">
        <f t="shared" si="0"/>
        <v>0</v>
      </c>
      <c r="I30" s="12">
        <f t="shared" si="1"/>
        <v>0</v>
      </c>
      <c r="J30" s="62"/>
    </row>
    <row r="31" s="29" customFormat="1" ht="13.5" spans="1:10">
      <c r="A31" s="44">
        <f>IF(E31&gt;0,COUNTIF($E$3:E31,"&gt;0"),"")</f>
        <v>29</v>
      </c>
      <c r="B31" s="36" t="s">
        <v>121</v>
      </c>
      <c r="C31" s="36" t="s">
        <v>122</v>
      </c>
      <c r="D31" s="36" t="s">
        <v>97</v>
      </c>
      <c r="E31" s="44">
        <v>40</v>
      </c>
      <c r="F31" s="10"/>
      <c r="G31" s="10"/>
      <c r="H31" s="12">
        <f t="shared" si="0"/>
        <v>0</v>
      </c>
      <c r="I31" s="12">
        <f t="shared" si="1"/>
        <v>0</v>
      </c>
      <c r="J31" s="62"/>
    </row>
    <row r="32" s="29" customFormat="1" ht="13.5" spans="1:10">
      <c r="A32" s="44">
        <f>IF(E32&gt;0,COUNTIF($E$3:E32,"&gt;0"),"")</f>
        <v>30</v>
      </c>
      <c r="B32" s="44" t="s">
        <v>123</v>
      </c>
      <c r="C32" s="44" t="s">
        <v>64</v>
      </c>
      <c r="D32" s="38" t="s">
        <v>70</v>
      </c>
      <c r="E32" s="38">
        <f>E5</f>
        <v>2</v>
      </c>
      <c r="F32" s="10"/>
      <c r="G32" s="10"/>
      <c r="H32" s="12">
        <f t="shared" si="0"/>
        <v>0</v>
      </c>
      <c r="I32" s="12">
        <f t="shared" si="1"/>
        <v>0</v>
      </c>
      <c r="J32" s="62"/>
    </row>
    <row r="33" s="29" customFormat="1" ht="13.5" spans="1:10">
      <c r="A33" s="44">
        <f>IF(E33&gt;0,COUNTIF($E$3:E33,"&gt;0"),"")</f>
        <v>31</v>
      </c>
      <c r="B33" s="44" t="s">
        <v>124</v>
      </c>
      <c r="C33" s="44" t="s">
        <v>67</v>
      </c>
      <c r="D33" s="38" t="s">
        <v>70</v>
      </c>
      <c r="E33" s="38">
        <f>E6</f>
        <v>10</v>
      </c>
      <c r="F33" s="10"/>
      <c r="G33" s="10"/>
      <c r="H33" s="12">
        <f t="shared" si="0"/>
        <v>0</v>
      </c>
      <c r="I33" s="12">
        <f t="shared" si="1"/>
        <v>0</v>
      </c>
      <c r="J33" s="62"/>
    </row>
    <row r="34" s="29" customFormat="1" ht="13.5" spans="1:10">
      <c r="A34" s="44">
        <f>IF(E34&gt;0,COUNTIF($E$3:E34,"&gt;0"),"")</f>
        <v>32</v>
      </c>
      <c r="B34" s="36" t="s">
        <v>125</v>
      </c>
      <c r="C34" s="36" t="s">
        <v>69</v>
      </c>
      <c r="D34" s="38" t="s">
        <v>70</v>
      </c>
      <c r="E34" s="38">
        <v>1</v>
      </c>
      <c r="F34" s="10"/>
      <c r="G34" s="10"/>
      <c r="H34" s="12">
        <f t="shared" si="0"/>
        <v>0</v>
      </c>
      <c r="I34" s="12">
        <f t="shared" si="1"/>
        <v>0</v>
      </c>
      <c r="J34" s="62"/>
    </row>
    <row r="35" s="29" customFormat="1" ht="13.5" spans="1:10">
      <c r="A35" s="44">
        <f>IF(E35&gt;0,COUNTIF($E$3:E35,"&gt;0"),"")</f>
        <v>33</v>
      </c>
      <c r="B35" s="44" t="s">
        <v>126</v>
      </c>
      <c r="C35" s="44" t="s">
        <v>127</v>
      </c>
      <c r="D35" s="38" t="s">
        <v>70</v>
      </c>
      <c r="E35" s="38">
        <v>1</v>
      </c>
      <c r="F35" s="10"/>
      <c r="G35" s="10"/>
      <c r="H35" s="12">
        <f t="shared" si="0"/>
        <v>0</v>
      </c>
      <c r="I35" s="12">
        <f t="shared" si="1"/>
        <v>0</v>
      </c>
      <c r="J35" s="62"/>
    </row>
    <row r="36" s="29" customFormat="1" ht="13.5" spans="1:10">
      <c r="A36" s="44">
        <f>IF(E36&gt;0,COUNTIF($E$3:E36,"&gt;0"),"")</f>
        <v>34</v>
      </c>
      <c r="B36" s="44" t="s">
        <v>128</v>
      </c>
      <c r="C36" s="38" t="s">
        <v>129</v>
      </c>
      <c r="D36" s="38" t="s">
        <v>97</v>
      </c>
      <c r="E36" s="38">
        <v>36</v>
      </c>
      <c r="F36" s="10"/>
      <c r="G36" s="10"/>
      <c r="H36" s="12">
        <f t="shared" si="0"/>
        <v>0</v>
      </c>
      <c r="I36" s="12">
        <f t="shared" si="1"/>
        <v>0</v>
      </c>
      <c r="J36" s="62"/>
    </row>
    <row r="37" s="29" customFormat="1" ht="13.5" spans="1:10">
      <c r="A37" s="44">
        <f>IF(E37&gt;0,COUNTIF($E$3:E37,"&gt;0"),"")</f>
        <v>35</v>
      </c>
      <c r="B37" s="38" t="s">
        <v>130</v>
      </c>
      <c r="C37" s="39"/>
      <c r="D37" s="38" t="s">
        <v>97</v>
      </c>
      <c r="E37" s="38">
        <v>510</v>
      </c>
      <c r="F37" s="10"/>
      <c r="G37" s="10"/>
      <c r="H37" s="12">
        <f t="shared" si="0"/>
        <v>0</v>
      </c>
      <c r="I37" s="12">
        <f t="shared" si="1"/>
        <v>0</v>
      </c>
      <c r="J37" s="62"/>
    </row>
    <row r="38" s="29" customFormat="1" ht="13.5" spans="1:10">
      <c r="A38" s="44">
        <f>IF(E38&gt;0,COUNTIF($E$3:E38,"&gt;0"),"")</f>
        <v>36</v>
      </c>
      <c r="B38" s="38" t="s">
        <v>131</v>
      </c>
      <c r="C38" s="38" t="s">
        <v>132</v>
      </c>
      <c r="D38" s="38" t="s">
        <v>62</v>
      </c>
      <c r="E38" s="38">
        <v>4</v>
      </c>
      <c r="F38" s="10"/>
      <c r="G38" s="10"/>
      <c r="H38" s="12">
        <f t="shared" si="0"/>
        <v>0</v>
      </c>
      <c r="I38" s="12">
        <f t="shared" si="1"/>
        <v>0</v>
      </c>
      <c r="J38" s="63"/>
    </row>
    <row r="39" s="29" customFormat="1" ht="13.5" spans="1:10">
      <c r="A39" s="44">
        <f>IF(E39&gt;0,COUNTIF($E$3:E39,"&gt;0"),"")</f>
        <v>37</v>
      </c>
      <c r="B39" s="38" t="s">
        <v>133</v>
      </c>
      <c r="C39" s="38" t="s">
        <v>132</v>
      </c>
      <c r="D39" s="38" t="s">
        <v>62</v>
      </c>
      <c r="E39" s="38">
        <v>2</v>
      </c>
      <c r="F39" s="10"/>
      <c r="G39" s="10"/>
      <c r="H39" s="12">
        <f t="shared" si="0"/>
        <v>0</v>
      </c>
      <c r="I39" s="12">
        <f t="shared" si="1"/>
        <v>0</v>
      </c>
      <c r="J39" s="64"/>
    </row>
    <row r="40" s="29" customFormat="1" ht="13.5" spans="1:10">
      <c r="A40" s="44">
        <f>IF(E40&gt;0,COUNTIF($E$3:E40,"&gt;0"),"")</f>
        <v>38</v>
      </c>
      <c r="B40" s="38" t="s">
        <v>134</v>
      </c>
      <c r="C40" s="38" t="s">
        <v>135</v>
      </c>
      <c r="D40" s="38" t="s">
        <v>85</v>
      </c>
      <c r="E40" s="38">
        <v>3</v>
      </c>
      <c r="F40" s="10"/>
      <c r="G40" s="10"/>
      <c r="H40" s="12">
        <f t="shared" si="0"/>
        <v>0</v>
      </c>
      <c r="I40" s="12">
        <f t="shared" si="1"/>
        <v>0</v>
      </c>
      <c r="J40" s="62"/>
    </row>
    <row r="41" s="29" customFormat="1" ht="13.5" spans="1:10">
      <c r="A41" s="44">
        <f>IF(E41&gt;0,COUNTIF($E$3:E41,"&gt;0"),"")</f>
        <v>39</v>
      </c>
      <c r="B41" s="7" t="s">
        <v>136</v>
      </c>
      <c r="C41" s="7" t="s">
        <v>137</v>
      </c>
      <c r="D41" s="7" t="s">
        <v>102</v>
      </c>
      <c r="E41" s="7">
        <v>1</v>
      </c>
      <c r="F41" s="43"/>
      <c r="G41" s="10"/>
      <c r="H41" s="12">
        <f t="shared" si="0"/>
        <v>0</v>
      </c>
      <c r="I41" s="12">
        <f t="shared" si="1"/>
        <v>0</v>
      </c>
      <c r="J41" s="63"/>
    </row>
    <row r="42" s="29" customFormat="1" ht="13.5" spans="1:10">
      <c r="A42" s="44">
        <v>40</v>
      </c>
      <c r="B42" s="45" t="s">
        <v>138</v>
      </c>
      <c r="C42" s="24"/>
      <c r="D42" s="24"/>
      <c r="E42" s="24"/>
      <c r="F42" s="43"/>
      <c r="G42" s="10"/>
      <c r="H42" s="10"/>
      <c r="I42" s="25">
        <f>ROUND(SUM(I3:I41),2)</f>
        <v>0</v>
      </c>
      <c r="J42" s="15"/>
    </row>
    <row r="43" s="29" customFormat="1" ht="13.5" spans="1:10">
      <c r="A43" s="44">
        <v>41</v>
      </c>
      <c r="B43" s="45" t="s">
        <v>139</v>
      </c>
      <c r="C43" s="24"/>
      <c r="D43" s="24"/>
      <c r="E43" s="24"/>
      <c r="F43" s="10"/>
      <c r="G43" s="10"/>
      <c r="H43" s="10"/>
      <c r="I43" s="25">
        <f>ROUND(I42*0.09,2)</f>
        <v>0</v>
      </c>
      <c r="J43" s="15"/>
    </row>
    <row r="44" s="29" customFormat="1" ht="13.5" spans="1:10">
      <c r="A44" s="44">
        <v>42</v>
      </c>
      <c r="B44" s="46" t="s">
        <v>140</v>
      </c>
      <c r="C44" s="46"/>
      <c r="D44" s="46"/>
      <c r="E44" s="46"/>
      <c r="F44" s="10"/>
      <c r="G44" s="10"/>
      <c r="H44" s="10"/>
      <c r="I44" s="25">
        <f>ROUND(I42+I43,2)</f>
        <v>0</v>
      </c>
      <c r="J44" s="15"/>
    </row>
    <row r="45" ht="68" customHeight="1" spans="1:13">
      <c r="A45" t="s">
        <v>141</v>
      </c>
      <c r="B45"/>
      <c r="C45"/>
      <c r="D45"/>
      <c r="E45"/>
      <c r="F45"/>
      <c r="G45"/>
      <c r="H45"/>
      <c r="I45"/>
      <c r="J45"/>
      <c r="K45"/>
      <c r="L45"/>
      <c r="M45"/>
    </row>
    <row r="46" ht="34" customHeight="1"/>
  </sheetData>
  <mergeCells count="5">
    <mergeCell ref="A1:J1"/>
    <mergeCell ref="B42:E42"/>
    <mergeCell ref="B43:E43"/>
    <mergeCell ref="B44:E44"/>
    <mergeCell ref="J38:J39"/>
  </mergeCells>
  <pageMargins left="0.75" right="0.75" top="1" bottom="1" header="0.5" footer="0.5"/>
  <pageSetup paperSize="9" scale="6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3"/>
  <sheetViews>
    <sheetView zoomScale="85" zoomScaleNormal="85" topLeftCell="A47" workbookViewId="0">
      <selection activeCell="A83" sqref="A83"/>
    </sheetView>
  </sheetViews>
  <sheetFormatPr defaultColWidth="9" defaultRowHeight="14.25"/>
  <cols>
    <col min="1" max="1" width="5.13333333333333" style="1" customWidth="1"/>
    <col min="2" max="2" width="22.75" style="1" customWidth="1"/>
    <col min="3" max="3" width="39" style="1" customWidth="1"/>
    <col min="4" max="4" width="5.13333333333333" style="1" customWidth="1"/>
    <col min="5" max="5" width="9.38333333333333" style="1" customWidth="1"/>
    <col min="6" max="6" width="9.13333333333333" style="1" customWidth="1"/>
    <col min="7" max="7" width="11.5" style="1" customWidth="1"/>
    <col min="8" max="8" width="12.6333333333333" style="1" customWidth="1"/>
    <col min="9" max="9" width="33.375" style="1" customWidth="1"/>
    <col min="10" max="11" width="12.6333333333333" style="1" customWidth="1"/>
    <col min="12" max="12" width="9.38333333333333" style="1" customWidth="1"/>
    <col min="13" max="13" width="9" style="1"/>
    <col min="14" max="14" width="9" style="52"/>
    <col min="15" max="16384" width="9" style="1"/>
  </cols>
  <sheetData>
    <row r="1" spans="1:12">
      <c r="A1" s="3" t="s">
        <v>142</v>
      </c>
      <c r="B1" s="4"/>
      <c r="C1" s="4"/>
      <c r="D1" s="4"/>
      <c r="E1" s="4"/>
      <c r="F1" s="4"/>
      <c r="G1" s="4"/>
      <c r="H1" s="4"/>
      <c r="I1" s="4"/>
      <c r="J1" s="4"/>
      <c r="K1" s="4"/>
      <c r="L1" s="21"/>
    </row>
    <row r="2" spans="1:12">
      <c r="A2" s="3" t="s">
        <v>143</v>
      </c>
      <c r="B2" s="4"/>
      <c r="C2" s="4"/>
      <c r="D2" s="4"/>
      <c r="E2" s="4"/>
      <c r="F2" s="4"/>
      <c r="G2" s="4"/>
      <c r="H2" s="4"/>
      <c r="I2" s="4"/>
      <c r="J2" s="4"/>
      <c r="K2" s="4"/>
      <c r="L2" s="21"/>
    </row>
    <row r="3" ht="13.5" spans="1:14">
      <c r="A3" s="5" t="s">
        <v>29</v>
      </c>
      <c r="B3" s="5" t="s">
        <v>144</v>
      </c>
      <c r="C3" s="5" t="s">
        <v>145</v>
      </c>
      <c r="D3" s="5" t="s">
        <v>50</v>
      </c>
      <c r="E3" s="5" t="s">
        <v>51</v>
      </c>
      <c r="F3" s="5" t="s">
        <v>146</v>
      </c>
      <c r="G3" s="5" t="s">
        <v>147</v>
      </c>
      <c r="H3" s="6" t="s">
        <v>52</v>
      </c>
      <c r="I3" s="6" t="s">
        <v>53</v>
      </c>
      <c r="J3" s="6" t="s">
        <v>54</v>
      </c>
      <c r="K3" s="6" t="s">
        <v>55</v>
      </c>
      <c r="L3" s="5" t="s">
        <v>33</v>
      </c>
      <c r="N3" s="2"/>
    </row>
    <row r="4" ht="13.5" spans="1:14">
      <c r="A4" s="53">
        <v>1</v>
      </c>
      <c r="B4" s="7" t="s">
        <v>148</v>
      </c>
      <c r="C4" s="15"/>
      <c r="D4" s="15"/>
      <c r="E4" s="7"/>
      <c r="F4" s="15"/>
      <c r="G4" s="15"/>
      <c r="H4" s="7"/>
      <c r="I4" s="7"/>
      <c r="J4" s="7"/>
      <c r="K4" s="7"/>
      <c r="L4" s="7"/>
      <c r="N4" s="2"/>
    </row>
    <row r="5" ht="13.5" spans="1:14">
      <c r="A5" s="7">
        <v>1</v>
      </c>
      <c r="B5" s="7" t="s">
        <v>149</v>
      </c>
      <c r="C5" s="7" t="s">
        <v>150</v>
      </c>
      <c r="D5" s="7" t="s">
        <v>85</v>
      </c>
      <c r="E5" s="7">
        <v>68</v>
      </c>
      <c r="F5" s="7">
        <v>431</v>
      </c>
      <c r="G5" s="9">
        <f>E5*F5</f>
        <v>29308</v>
      </c>
      <c r="H5" s="10"/>
      <c r="I5" s="10"/>
      <c r="J5" s="10">
        <f>ROUND(SUM(H5:I5),2)</f>
        <v>0</v>
      </c>
      <c r="K5" s="10">
        <f>ROUND(E5*J5,2)</f>
        <v>0</v>
      </c>
      <c r="L5" s="9"/>
      <c r="N5" s="2"/>
    </row>
    <row r="6" ht="13.5" spans="1:14">
      <c r="A6" s="7">
        <v>2</v>
      </c>
      <c r="B6" s="7" t="s">
        <v>149</v>
      </c>
      <c r="C6" s="7" t="s">
        <v>151</v>
      </c>
      <c r="D6" s="7" t="s">
        <v>85</v>
      </c>
      <c r="E6" s="7">
        <v>2</v>
      </c>
      <c r="F6" s="7">
        <v>550</v>
      </c>
      <c r="G6" s="9">
        <f>E6*F6</f>
        <v>1100</v>
      </c>
      <c r="H6" s="10"/>
      <c r="I6" s="10"/>
      <c r="J6" s="10">
        <f>ROUND(SUM(H6:I6),2)</f>
        <v>0</v>
      </c>
      <c r="K6" s="10">
        <f t="shared" ref="K6:K37" si="0">ROUND(E6*J6,2)</f>
        <v>0</v>
      </c>
      <c r="L6" s="9"/>
      <c r="N6" s="2"/>
    </row>
    <row r="7" ht="13.5" spans="1:14">
      <c r="A7" s="53">
        <v>2</v>
      </c>
      <c r="B7" s="7" t="s">
        <v>152</v>
      </c>
      <c r="C7" s="15"/>
      <c r="D7" s="15"/>
      <c r="E7" s="7"/>
      <c r="F7" s="15"/>
      <c r="G7" s="9"/>
      <c r="H7" s="10"/>
      <c r="I7" s="10"/>
      <c r="J7" s="10"/>
      <c r="K7" s="10"/>
      <c r="L7" s="9"/>
      <c r="N7" s="2"/>
    </row>
    <row r="8" ht="13.5" spans="1:14">
      <c r="A8" s="11">
        <v>1</v>
      </c>
      <c r="B8" s="11" t="s">
        <v>153</v>
      </c>
      <c r="C8" s="11" t="s">
        <v>154</v>
      </c>
      <c r="D8" s="11" t="s">
        <v>76</v>
      </c>
      <c r="E8" s="12">
        <v>5287.8</v>
      </c>
      <c r="F8" s="13">
        <v>0.18</v>
      </c>
      <c r="G8" s="13">
        <f>E8*F8</f>
        <v>951.804</v>
      </c>
      <c r="H8" s="14"/>
      <c r="I8" s="12"/>
      <c r="J8" s="10">
        <f t="shared" ref="J7:J38" si="1">ROUND(SUM(H8:I8),2)</f>
        <v>0</v>
      </c>
      <c r="K8" s="10">
        <f t="shared" si="0"/>
        <v>0</v>
      </c>
      <c r="L8" s="23" t="s">
        <v>59</v>
      </c>
      <c r="N8" s="2"/>
    </row>
    <row r="9" s="1" customFormat="1" ht="13.5" spans="1:14">
      <c r="A9" s="7">
        <v>2</v>
      </c>
      <c r="B9" s="7" t="s">
        <v>153</v>
      </c>
      <c r="C9" s="7" t="s">
        <v>155</v>
      </c>
      <c r="D9" s="7" t="s">
        <v>76</v>
      </c>
      <c r="E9" s="10">
        <v>2541</v>
      </c>
      <c r="F9" s="9">
        <v>0.326</v>
      </c>
      <c r="G9" s="9">
        <f>E9*F9</f>
        <v>828.366</v>
      </c>
      <c r="H9" s="10"/>
      <c r="I9" s="10"/>
      <c r="J9" s="10">
        <f t="shared" si="1"/>
        <v>0</v>
      </c>
      <c r="K9" s="10">
        <f t="shared" si="0"/>
        <v>0</v>
      </c>
      <c r="L9" s="50"/>
      <c r="N9" s="2"/>
    </row>
    <row r="10" ht="13.5" spans="1:14">
      <c r="A10" s="7">
        <v>3</v>
      </c>
      <c r="B10" s="7" t="s">
        <v>156</v>
      </c>
      <c r="C10" s="7" t="s">
        <v>157</v>
      </c>
      <c r="D10" s="7" t="s">
        <v>76</v>
      </c>
      <c r="E10" s="10">
        <v>3200</v>
      </c>
      <c r="F10" s="9"/>
      <c r="G10" s="9"/>
      <c r="H10" s="10"/>
      <c r="I10" s="10"/>
      <c r="J10" s="10">
        <f t="shared" si="1"/>
        <v>0</v>
      </c>
      <c r="K10" s="10">
        <f t="shared" si="0"/>
        <v>0</v>
      </c>
      <c r="L10" s="9"/>
      <c r="N10" s="2"/>
    </row>
    <row r="11" ht="13.5" spans="1:14">
      <c r="A11" s="7">
        <v>4</v>
      </c>
      <c r="B11" s="7" t="s">
        <v>158</v>
      </c>
      <c r="C11" s="7" t="s">
        <v>159</v>
      </c>
      <c r="D11" s="7" t="s">
        <v>114</v>
      </c>
      <c r="E11" s="10">
        <v>197.76</v>
      </c>
      <c r="F11" s="7">
        <v>1</v>
      </c>
      <c r="G11" s="9">
        <v>197.76</v>
      </c>
      <c r="H11" s="10"/>
      <c r="I11" s="10"/>
      <c r="J11" s="10">
        <f t="shared" si="1"/>
        <v>0</v>
      </c>
      <c r="K11" s="10">
        <f t="shared" si="0"/>
        <v>0</v>
      </c>
      <c r="L11" s="9"/>
      <c r="N11" s="2"/>
    </row>
    <row r="12" ht="13.5" spans="1:14">
      <c r="A12" s="53">
        <v>3</v>
      </c>
      <c r="B12" s="7" t="s">
        <v>160</v>
      </c>
      <c r="C12" s="15"/>
      <c r="D12" s="15"/>
      <c r="E12" s="7"/>
      <c r="F12" s="15"/>
      <c r="G12" s="9"/>
      <c r="H12" s="10"/>
      <c r="I12" s="10"/>
      <c r="J12" s="10"/>
      <c r="K12" s="10"/>
      <c r="L12" s="9"/>
      <c r="N12" s="2"/>
    </row>
    <row r="13" ht="13.5" spans="1:14">
      <c r="A13" s="7">
        <v>1</v>
      </c>
      <c r="B13" s="7" t="s">
        <v>161</v>
      </c>
      <c r="C13" s="7" t="s">
        <v>162</v>
      </c>
      <c r="D13" s="7" t="s">
        <v>109</v>
      </c>
      <c r="E13" s="7">
        <v>328</v>
      </c>
      <c r="F13" s="15"/>
      <c r="G13" s="9">
        <v>0</v>
      </c>
      <c r="H13" s="10"/>
      <c r="I13" s="10"/>
      <c r="J13" s="10">
        <f t="shared" si="1"/>
        <v>0</v>
      </c>
      <c r="K13" s="10">
        <f t="shared" si="0"/>
        <v>0</v>
      </c>
      <c r="L13" s="9"/>
      <c r="N13" s="2"/>
    </row>
    <row r="14" ht="13.5" spans="1:14">
      <c r="A14" s="7">
        <v>2</v>
      </c>
      <c r="B14" s="7" t="s">
        <v>163</v>
      </c>
      <c r="C14" s="7" t="s">
        <v>164</v>
      </c>
      <c r="D14" s="7" t="s">
        <v>109</v>
      </c>
      <c r="E14" s="7">
        <v>340</v>
      </c>
      <c r="F14" s="15"/>
      <c r="G14" s="9">
        <v>0</v>
      </c>
      <c r="H14" s="10"/>
      <c r="I14" s="10"/>
      <c r="J14" s="10">
        <f t="shared" si="1"/>
        <v>0</v>
      </c>
      <c r="K14" s="10">
        <f t="shared" si="0"/>
        <v>0</v>
      </c>
      <c r="L14" s="9"/>
      <c r="N14" s="2"/>
    </row>
    <row r="15" ht="13.5" spans="1:14">
      <c r="A15" s="7">
        <v>3</v>
      </c>
      <c r="B15" s="7" t="s">
        <v>165</v>
      </c>
      <c r="C15" s="7" t="s">
        <v>166</v>
      </c>
      <c r="D15" s="7" t="s">
        <v>167</v>
      </c>
      <c r="E15" s="7">
        <v>128</v>
      </c>
      <c r="F15" s="15"/>
      <c r="G15" s="9">
        <v>0</v>
      </c>
      <c r="H15" s="10"/>
      <c r="I15" s="10"/>
      <c r="J15" s="10">
        <f t="shared" si="1"/>
        <v>0</v>
      </c>
      <c r="K15" s="10">
        <f t="shared" si="0"/>
        <v>0</v>
      </c>
      <c r="L15" s="9"/>
      <c r="N15" s="2"/>
    </row>
    <row r="16" ht="13.5" spans="1:14">
      <c r="A16" s="7">
        <v>4</v>
      </c>
      <c r="B16" s="7" t="s">
        <v>168</v>
      </c>
      <c r="C16" s="7" t="s">
        <v>169</v>
      </c>
      <c r="D16" s="7" t="s">
        <v>109</v>
      </c>
      <c r="E16" s="7">
        <v>32</v>
      </c>
      <c r="F16" s="15"/>
      <c r="G16" s="9">
        <v>0</v>
      </c>
      <c r="H16" s="10"/>
      <c r="I16" s="10"/>
      <c r="J16" s="10">
        <f t="shared" si="1"/>
        <v>0</v>
      </c>
      <c r="K16" s="10">
        <f t="shared" si="0"/>
        <v>0</v>
      </c>
      <c r="L16" s="9"/>
      <c r="N16" s="2"/>
    </row>
    <row r="17" ht="13.5" spans="1:14">
      <c r="A17" s="7">
        <v>5</v>
      </c>
      <c r="B17" s="7" t="s">
        <v>170</v>
      </c>
      <c r="C17" s="7" t="s">
        <v>171</v>
      </c>
      <c r="D17" s="7" t="s">
        <v>172</v>
      </c>
      <c r="E17" s="7">
        <v>164</v>
      </c>
      <c r="F17" s="15"/>
      <c r="G17" s="9">
        <v>0</v>
      </c>
      <c r="H17" s="10"/>
      <c r="I17" s="10"/>
      <c r="J17" s="10">
        <f t="shared" si="1"/>
        <v>0</v>
      </c>
      <c r="K17" s="10">
        <f t="shared" si="0"/>
        <v>0</v>
      </c>
      <c r="L17" s="9"/>
      <c r="N17" s="2"/>
    </row>
    <row r="18" ht="13.5" spans="1:14">
      <c r="A18" s="7">
        <v>6</v>
      </c>
      <c r="B18" s="7" t="s">
        <v>170</v>
      </c>
      <c r="C18" s="7" t="s">
        <v>173</v>
      </c>
      <c r="D18" s="7" t="s">
        <v>172</v>
      </c>
      <c r="E18" s="7">
        <v>92</v>
      </c>
      <c r="F18" s="15"/>
      <c r="G18" s="9">
        <v>0</v>
      </c>
      <c r="H18" s="10"/>
      <c r="I18" s="10"/>
      <c r="J18" s="10">
        <f t="shared" si="1"/>
        <v>0</v>
      </c>
      <c r="K18" s="10">
        <f t="shared" si="0"/>
        <v>0</v>
      </c>
      <c r="L18" s="9"/>
      <c r="N18" s="2"/>
    </row>
    <row r="19" ht="13.5" spans="1:14">
      <c r="A19" s="7">
        <v>7</v>
      </c>
      <c r="B19" s="7" t="s">
        <v>174</v>
      </c>
      <c r="C19" s="7" t="s">
        <v>175</v>
      </c>
      <c r="D19" s="7" t="s">
        <v>172</v>
      </c>
      <c r="E19" s="7">
        <v>72</v>
      </c>
      <c r="F19" s="15"/>
      <c r="G19" s="9">
        <v>0</v>
      </c>
      <c r="H19" s="10"/>
      <c r="I19" s="10"/>
      <c r="J19" s="10">
        <f t="shared" si="1"/>
        <v>0</v>
      </c>
      <c r="K19" s="10">
        <f t="shared" si="0"/>
        <v>0</v>
      </c>
      <c r="L19" s="9"/>
      <c r="N19" s="2"/>
    </row>
    <row r="20" ht="13.5" spans="1:14">
      <c r="A20" s="7">
        <v>8</v>
      </c>
      <c r="B20" s="7" t="s">
        <v>176</v>
      </c>
      <c r="C20" s="7" t="s">
        <v>177</v>
      </c>
      <c r="D20" s="7" t="s">
        <v>109</v>
      </c>
      <c r="E20" s="7">
        <v>128</v>
      </c>
      <c r="F20" s="15"/>
      <c r="G20" s="9">
        <v>0</v>
      </c>
      <c r="H20" s="10"/>
      <c r="I20" s="10"/>
      <c r="J20" s="10">
        <f t="shared" si="1"/>
        <v>0</v>
      </c>
      <c r="K20" s="10">
        <f t="shared" si="0"/>
        <v>0</v>
      </c>
      <c r="L20" s="9"/>
      <c r="N20" s="2"/>
    </row>
    <row r="21" ht="13.5" spans="1:14">
      <c r="A21" s="7">
        <v>9</v>
      </c>
      <c r="B21" s="7" t="s">
        <v>178</v>
      </c>
      <c r="C21" s="7" t="s">
        <v>179</v>
      </c>
      <c r="D21" s="7" t="s">
        <v>109</v>
      </c>
      <c r="E21" s="7">
        <v>128</v>
      </c>
      <c r="F21" s="15"/>
      <c r="G21" s="9">
        <v>0</v>
      </c>
      <c r="H21" s="10"/>
      <c r="I21" s="10"/>
      <c r="J21" s="10">
        <f t="shared" si="1"/>
        <v>0</v>
      </c>
      <c r="K21" s="10">
        <f t="shared" si="0"/>
        <v>0</v>
      </c>
      <c r="L21" s="9"/>
      <c r="N21" s="2"/>
    </row>
    <row r="22" ht="13.5" spans="1:14">
      <c r="A22" s="7">
        <v>10</v>
      </c>
      <c r="B22" s="7" t="s">
        <v>180</v>
      </c>
      <c r="C22" s="7" t="s">
        <v>181</v>
      </c>
      <c r="D22" s="7" t="s">
        <v>109</v>
      </c>
      <c r="E22" s="7">
        <v>128</v>
      </c>
      <c r="F22" s="15"/>
      <c r="G22" s="9">
        <v>0</v>
      </c>
      <c r="H22" s="10"/>
      <c r="I22" s="10"/>
      <c r="J22" s="10">
        <f t="shared" si="1"/>
        <v>0</v>
      </c>
      <c r="K22" s="10">
        <f t="shared" si="0"/>
        <v>0</v>
      </c>
      <c r="L22" s="9"/>
      <c r="N22" s="2"/>
    </row>
    <row r="23" ht="13.5" spans="1:14">
      <c r="A23" s="7">
        <v>11</v>
      </c>
      <c r="B23" s="7" t="s">
        <v>182</v>
      </c>
      <c r="C23" s="7" t="s">
        <v>183</v>
      </c>
      <c r="D23" s="7" t="s">
        <v>172</v>
      </c>
      <c r="E23" s="7">
        <v>80</v>
      </c>
      <c r="F23" s="7"/>
      <c r="G23" s="9">
        <v>0</v>
      </c>
      <c r="H23" s="10"/>
      <c r="I23" s="10"/>
      <c r="J23" s="10">
        <f t="shared" si="1"/>
        <v>0</v>
      </c>
      <c r="K23" s="10">
        <f t="shared" si="0"/>
        <v>0</v>
      </c>
      <c r="L23" s="9"/>
      <c r="N23" s="2"/>
    </row>
    <row r="24" ht="13.5" spans="1:14">
      <c r="A24" s="7">
        <v>12</v>
      </c>
      <c r="B24" s="7" t="s">
        <v>182</v>
      </c>
      <c r="C24" s="7" t="s">
        <v>184</v>
      </c>
      <c r="D24" s="7" t="s">
        <v>172</v>
      </c>
      <c r="E24" s="7">
        <v>48</v>
      </c>
      <c r="F24" s="7"/>
      <c r="G24" s="9">
        <v>0</v>
      </c>
      <c r="H24" s="10"/>
      <c r="I24" s="10"/>
      <c r="J24" s="10">
        <f t="shared" si="1"/>
        <v>0</v>
      </c>
      <c r="K24" s="10">
        <f t="shared" si="0"/>
        <v>0</v>
      </c>
      <c r="L24" s="9"/>
      <c r="N24" s="2"/>
    </row>
    <row r="25" ht="13.5" spans="1:14">
      <c r="A25" s="7">
        <v>13</v>
      </c>
      <c r="B25" s="7" t="s">
        <v>185</v>
      </c>
      <c r="C25" s="7" t="s">
        <v>186</v>
      </c>
      <c r="D25" s="7" t="s">
        <v>172</v>
      </c>
      <c r="E25" s="7">
        <v>96</v>
      </c>
      <c r="F25" s="15"/>
      <c r="G25" s="9">
        <v>0</v>
      </c>
      <c r="H25" s="10"/>
      <c r="I25" s="10"/>
      <c r="J25" s="10">
        <f t="shared" si="1"/>
        <v>0</v>
      </c>
      <c r="K25" s="10">
        <f t="shared" si="0"/>
        <v>0</v>
      </c>
      <c r="L25" s="9"/>
      <c r="N25" s="2"/>
    </row>
    <row r="26" ht="13.5" spans="1:14">
      <c r="A26" s="7">
        <v>14</v>
      </c>
      <c r="B26" s="7" t="s">
        <v>187</v>
      </c>
      <c r="C26" s="7" t="s">
        <v>188</v>
      </c>
      <c r="D26" s="7" t="s">
        <v>172</v>
      </c>
      <c r="E26" s="7">
        <v>32</v>
      </c>
      <c r="F26" s="15"/>
      <c r="G26" s="9">
        <v>0</v>
      </c>
      <c r="H26" s="10"/>
      <c r="I26" s="10"/>
      <c r="J26" s="10">
        <f t="shared" si="1"/>
        <v>0</v>
      </c>
      <c r="K26" s="10">
        <f t="shared" si="0"/>
        <v>0</v>
      </c>
      <c r="L26" s="9"/>
      <c r="N26" s="2"/>
    </row>
    <row r="27" ht="13.5" spans="1:14">
      <c r="A27" s="7">
        <v>15</v>
      </c>
      <c r="B27" s="7" t="s">
        <v>189</v>
      </c>
      <c r="C27" s="7" t="s">
        <v>190</v>
      </c>
      <c r="D27" s="7" t="s">
        <v>109</v>
      </c>
      <c r="E27" s="7">
        <v>32</v>
      </c>
      <c r="F27" s="15"/>
      <c r="G27" s="9">
        <v>0</v>
      </c>
      <c r="H27" s="10"/>
      <c r="I27" s="10"/>
      <c r="J27" s="10">
        <f t="shared" si="1"/>
        <v>0</v>
      </c>
      <c r="K27" s="10">
        <f t="shared" si="0"/>
        <v>0</v>
      </c>
      <c r="L27" s="9"/>
      <c r="N27" s="2"/>
    </row>
    <row r="28" ht="13.5" spans="1:14">
      <c r="A28" s="7">
        <v>16</v>
      </c>
      <c r="B28" s="7" t="s">
        <v>191</v>
      </c>
      <c r="C28" s="7" t="s">
        <v>192</v>
      </c>
      <c r="D28" s="7" t="s">
        <v>109</v>
      </c>
      <c r="E28" s="7">
        <v>32</v>
      </c>
      <c r="F28" s="15"/>
      <c r="G28" s="9">
        <v>0</v>
      </c>
      <c r="H28" s="10"/>
      <c r="I28" s="10"/>
      <c r="J28" s="10">
        <f t="shared" si="1"/>
        <v>0</v>
      </c>
      <c r="K28" s="10">
        <f t="shared" si="0"/>
        <v>0</v>
      </c>
      <c r="L28" s="9"/>
      <c r="N28" s="2"/>
    </row>
    <row r="29" ht="13.5" spans="1:14">
      <c r="A29" s="53">
        <v>4</v>
      </c>
      <c r="B29" s="7" t="s">
        <v>193</v>
      </c>
      <c r="C29" s="15"/>
      <c r="D29" s="15"/>
      <c r="E29" s="7"/>
      <c r="F29" s="15"/>
      <c r="G29" s="9"/>
      <c r="H29" s="10"/>
      <c r="I29" s="10"/>
      <c r="J29" s="10"/>
      <c r="K29" s="10"/>
      <c r="L29" s="9"/>
      <c r="N29" s="2"/>
    </row>
    <row r="30" ht="13.5" spans="1:14">
      <c r="A30" s="7">
        <v>1</v>
      </c>
      <c r="B30" s="7" t="s">
        <v>194</v>
      </c>
      <c r="C30" s="7" t="s">
        <v>195</v>
      </c>
      <c r="D30" s="7" t="s">
        <v>58</v>
      </c>
      <c r="E30" s="7">
        <v>64</v>
      </c>
      <c r="F30" s="7">
        <v>11.84</v>
      </c>
      <c r="G30" s="9">
        <f t="shared" ref="G30:G51" si="2">E30*F30</f>
        <v>757.76</v>
      </c>
      <c r="H30" s="10"/>
      <c r="I30" s="10"/>
      <c r="J30" s="10">
        <f t="shared" si="1"/>
        <v>0</v>
      </c>
      <c r="K30" s="10">
        <f t="shared" si="0"/>
        <v>0</v>
      </c>
      <c r="L30" s="9"/>
      <c r="N30" s="2"/>
    </row>
    <row r="31" ht="13.5" spans="1:14">
      <c r="A31" s="7">
        <v>2</v>
      </c>
      <c r="B31" s="7" t="s">
        <v>196</v>
      </c>
      <c r="C31" s="7" t="s">
        <v>197</v>
      </c>
      <c r="D31" s="7" t="s">
        <v>58</v>
      </c>
      <c r="E31" s="7">
        <v>204</v>
      </c>
      <c r="F31" s="7">
        <v>4.58</v>
      </c>
      <c r="G31" s="9">
        <f t="shared" si="2"/>
        <v>934.32</v>
      </c>
      <c r="H31" s="10"/>
      <c r="I31" s="10"/>
      <c r="J31" s="10">
        <f t="shared" si="1"/>
        <v>0</v>
      </c>
      <c r="K31" s="10">
        <f t="shared" si="0"/>
        <v>0</v>
      </c>
      <c r="L31" s="9"/>
      <c r="N31" s="2"/>
    </row>
    <row r="32" ht="13.5" spans="1:14">
      <c r="A32" s="7">
        <v>3</v>
      </c>
      <c r="B32" s="7" t="s">
        <v>198</v>
      </c>
      <c r="C32" s="7" t="s">
        <v>199</v>
      </c>
      <c r="D32" s="7" t="s">
        <v>58</v>
      </c>
      <c r="E32" s="7">
        <v>112</v>
      </c>
      <c r="F32" s="7">
        <v>3.77</v>
      </c>
      <c r="G32" s="9">
        <f t="shared" si="2"/>
        <v>422.24</v>
      </c>
      <c r="H32" s="10"/>
      <c r="I32" s="10"/>
      <c r="J32" s="10">
        <f t="shared" si="1"/>
        <v>0</v>
      </c>
      <c r="K32" s="10">
        <f t="shared" si="0"/>
        <v>0</v>
      </c>
      <c r="L32" s="9"/>
      <c r="N32" s="2"/>
    </row>
    <row r="33" ht="13.5" spans="1:14">
      <c r="A33" s="7">
        <v>4</v>
      </c>
      <c r="B33" s="7" t="s">
        <v>200</v>
      </c>
      <c r="C33" s="106" t="s">
        <v>201</v>
      </c>
      <c r="D33" s="16" t="s">
        <v>58</v>
      </c>
      <c r="E33" s="7">
        <v>112</v>
      </c>
      <c r="F33" s="7">
        <v>3</v>
      </c>
      <c r="G33" s="9">
        <f t="shared" si="2"/>
        <v>336</v>
      </c>
      <c r="H33" s="10"/>
      <c r="I33" s="10"/>
      <c r="J33" s="10">
        <f t="shared" si="1"/>
        <v>0</v>
      </c>
      <c r="K33" s="10">
        <f t="shared" si="0"/>
        <v>0</v>
      </c>
      <c r="L33" s="9"/>
      <c r="N33" s="2"/>
    </row>
    <row r="34" ht="13.5" spans="1:14">
      <c r="A34" s="7">
        <v>5</v>
      </c>
      <c r="B34" s="7" t="s">
        <v>202</v>
      </c>
      <c r="C34" s="7" t="s">
        <v>203</v>
      </c>
      <c r="D34" s="7" t="s">
        <v>58</v>
      </c>
      <c r="E34" s="7">
        <v>268</v>
      </c>
      <c r="F34" s="7">
        <v>1.67</v>
      </c>
      <c r="G34" s="9">
        <f t="shared" si="2"/>
        <v>447.56</v>
      </c>
      <c r="H34" s="10"/>
      <c r="I34" s="10"/>
      <c r="J34" s="10">
        <f t="shared" si="1"/>
        <v>0</v>
      </c>
      <c r="K34" s="10">
        <f t="shared" si="0"/>
        <v>0</v>
      </c>
      <c r="L34" s="9"/>
      <c r="N34" s="2"/>
    </row>
    <row r="35" ht="13.5" spans="1:14">
      <c r="A35" s="7">
        <v>6</v>
      </c>
      <c r="B35" s="7" t="s">
        <v>204</v>
      </c>
      <c r="C35" s="7" t="s">
        <v>205</v>
      </c>
      <c r="D35" s="7" t="s">
        <v>58</v>
      </c>
      <c r="E35" s="7">
        <v>82</v>
      </c>
      <c r="F35" s="7">
        <v>1.5</v>
      </c>
      <c r="G35" s="9">
        <f t="shared" si="2"/>
        <v>123</v>
      </c>
      <c r="H35" s="10"/>
      <c r="I35" s="10"/>
      <c r="J35" s="10">
        <f t="shared" si="1"/>
        <v>0</v>
      </c>
      <c r="K35" s="10">
        <f t="shared" si="0"/>
        <v>0</v>
      </c>
      <c r="L35" s="9"/>
      <c r="N35" s="2"/>
    </row>
    <row r="36" ht="13.5" spans="1:14">
      <c r="A36" s="7">
        <v>7</v>
      </c>
      <c r="B36" s="7" t="s">
        <v>206</v>
      </c>
      <c r="C36" s="7" t="s">
        <v>207</v>
      </c>
      <c r="D36" s="7" t="s">
        <v>172</v>
      </c>
      <c r="E36" s="7">
        <v>32</v>
      </c>
      <c r="F36" s="7">
        <v>5.24</v>
      </c>
      <c r="G36" s="9">
        <f t="shared" si="2"/>
        <v>167.68</v>
      </c>
      <c r="H36" s="10"/>
      <c r="I36" s="10"/>
      <c r="J36" s="10">
        <f t="shared" si="1"/>
        <v>0</v>
      </c>
      <c r="K36" s="10">
        <f t="shared" si="0"/>
        <v>0</v>
      </c>
      <c r="L36" s="9"/>
      <c r="N36" s="2"/>
    </row>
    <row r="37" ht="13.5" spans="1:14">
      <c r="A37" s="7">
        <v>8</v>
      </c>
      <c r="B37" s="7" t="s">
        <v>208</v>
      </c>
      <c r="C37" s="7" t="s">
        <v>209</v>
      </c>
      <c r="D37" s="7" t="s">
        <v>172</v>
      </c>
      <c r="E37" s="7">
        <v>80</v>
      </c>
      <c r="F37" s="7">
        <v>4.15</v>
      </c>
      <c r="G37" s="9">
        <f t="shared" si="2"/>
        <v>332</v>
      </c>
      <c r="H37" s="10"/>
      <c r="I37" s="10"/>
      <c r="J37" s="10">
        <f t="shared" si="1"/>
        <v>0</v>
      </c>
      <c r="K37" s="10">
        <f t="shared" si="0"/>
        <v>0</v>
      </c>
      <c r="L37" s="9"/>
      <c r="N37" s="2"/>
    </row>
    <row r="38" ht="13.5" spans="1:14">
      <c r="A38" s="7">
        <v>9</v>
      </c>
      <c r="B38" s="7" t="s">
        <v>210</v>
      </c>
      <c r="C38" s="7" t="s">
        <v>211</v>
      </c>
      <c r="D38" s="7" t="s">
        <v>85</v>
      </c>
      <c r="E38" s="7">
        <v>32</v>
      </c>
      <c r="F38" s="7">
        <v>7.3</v>
      </c>
      <c r="G38" s="9">
        <f t="shared" si="2"/>
        <v>233.6</v>
      </c>
      <c r="H38" s="10"/>
      <c r="I38" s="10"/>
      <c r="J38" s="10">
        <f t="shared" si="1"/>
        <v>0</v>
      </c>
      <c r="K38" s="10">
        <f t="shared" ref="K38:K79" si="3">ROUND(E38*J38,2)</f>
        <v>0</v>
      </c>
      <c r="L38" s="9"/>
      <c r="N38" s="2"/>
    </row>
    <row r="39" ht="13.5" spans="1:14">
      <c r="A39" s="7">
        <v>10</v>
      </c>
      <c r="B39" s="7" t="s">
        <v>212</v>
      </c>
      <c r="C39" s="106" t="s">
        <v>213</v>
      </c>
      <c r="D39" s="7" t="s">
        <v>172</v>
      </c>
      <c r="E39" s="7">
        <v>1</v>
      </c>
      <c r="F39" s="7">
        <v>3.44</v>
      </c>
      <c r="G39" s="9">
        <f t="shared" si="2"/>
        <v>3.44</v>
      </c>
      <c r="H39" s="10"/>
      <c r="I39" s="10"/>
      <c r="J39" s="10">
        <f t="shared" ref="J39:J79" si="4">ROUND(SUM(H39:I39),2)</f>
        <v>0</v>
      </c>
      <c r="K39" s="10">
        <f t="shared" si="3"/>
        <v>0</v>
      </c>
      <c r="L39" s="9"/>
      <c r="N39" s="2"/>
    </row>
    <row r="40" ht="13.5" spans="1:14">
      <c r="A40" s="7">
        <v>11</v>
      </c>
      <c r="B40" s="7" t="s">
        <v>212</v>
      </c>
      <c r="C40" s="106" t="s">
        <v>214</v>
      </c>
      <c r="D40" s="7" t="s">
        <v>172</v>
      </c>
      <c r="E40" s="7">
        <v>1</v>
      </c>
      <c r="F40" s="7">
        <v>3.58</v>
      </c>
      <c r="G40" s="9">
        <f t="shared" si="2"/>
        <v>3.58</v>
      </c>
      <c r="H40" s="10"/>
      <c r="I40" s="10"/>
      <c r="J40" s="10">
        <f t="shared" si="4"/>
        <v>0</v>
      </c>
      <c r="K40" s="10">
        <f t="shared" si="3"/>
        <v>0</v>
      </c>
      <c r="L40" s="9"/>
      <c r="N40" s="2"/>
    </row>
    <row r="41" ht="13.5" spans="1:14">
      <c r="A41" s="7">
        <v>12</v>
      </c>
      <c r="B41" s="7" t="s">
        <v>212</v>
      </c>
      <c r="C41" s="106" t="s">
        <v>215</v>
      </c>
      <c r="D41" s="7" t="s">
        <v>172</v>
      </c>
      <c r="E41" s="7">
        <v>1</v>
      </c>
      <c r="F41" s="7">
        <v>3.74</v>
      </c>
      <c r="G41" s="9">
        <f t="shared" si="2"/>
        <v>3.74</v>
      </c>
      <c r="H41" s="10"/>
      <c r="I41" s="10"/>
      <c r="J41" s="10">
        <f t="shared" si="4"/>
        <v>0</v>
      </c>
      <c r="K41" s="10">
        <f t="shared" si="3"/>
        <v>0</v>
      </c>
      <c r="L41" s="9"/>
      <c r="N41" s="2"/>
    </row>
    <row r="42" ht="13.5" spans="1:14">
      <c r="A42" s="7">
        <v>13</v>
      </c>
      <c r="B42" s="7" t="s">
        <v>212</v>
      </c>
      <c r="C42" s="106" t="s">
        <v>216</v>
      </c>
      <c r="D42" s="7" t="s">
        <v>172</v>
      </c>
      <c r="E42" s="7">
        <v>1</v>
      </c>
      <c r="F42" s="7">
        <v>3.88</v>
      </c>
      <c r="G42" s="9">
        <f t="shared" si="2"/>
        <v>3.88</v>
      </c>
      <c r="H42" s="10"/>
      <c r="I42" s="10"/>
      <c r="J42" s="10">
        <f t="shared" si="4"/>
        <v>0</v>
      </c>
      <c r="K42" s="10">
        <f t="shared" si="3"/>
        <v>0</v>
      </c>
      <c r="L42" s="9"/>
      <c r="N42" s="2"/>
    </row>
    <row r="43" ht="13.5" spans="1:14">
      <c r="A43" s="7">
        <v>14</v>
      </c>
      <c r="B43" s="7" t="s">
        <v>212</v>
      </c>
      <c r="C43" s="106" t="s">
        <v>217</v>
      </c>
      <c r="D43" s="7" t="s">
        <v>172</v>
      </c>
      <c r="E43" s="7">
        <v>1</v>
      </c>
      <c r="F43" s="7">
        <v>4.1</v>
      </c>
      <c r="G43" s="9">
        <f t="shared" si="2"/>
        <v>4.1</v>
      </c>
      <c r="H43" s="10"/>
      <c r="I43" s="10"/>
      <c r="J43" s="10">
        <f t="shared" si="4"/>
        <v>0</v>
      </c>
      <c r="K43" s="10">
        <f t="shared" si="3"/>
        <v>0</v>
      </c>
      <c r="L43" s="9"/>
      <c r="N43" s="2"/>
    </row>
    <row r="44" ht="13.5" spans="1:14">
      <c r="A44" s="7">
        <v>15</v>
      </c>
      <c r="B44" s="7" t="s">
        <v>212</v>
      </c>
      <c r="C44" s="106" t="s">
        <v>218</v>
      </c>
      <c r="D44" s="7" t="s">
        <v>172</v>
      </c>
      <c r="E44" s="7">
        <v>3</v>
      </c>
      <c r="F44" s="7">
        <v>4.22</v>
      </c>
      <c r="G44" s="9">
        <f t="shared" si="2"/>
        <v>12.66</v>
      </c>
      <c r="H44" s="10"/>
      <c r="I44" s="10"/>
      <c r="J44" s="10">
        <f t="shared" si="4"/>
        <v>0</v>
      </c>
      <c r="K44" s="10">
        <f t="shared" si="3"/>
        <v>0</v>
      </c>
      <c r="L44" s="9"/>
      <c r="N44" s="2"/>
    </row>
    <row r="45" ht="13.5" spans="1:14">
      <c r="A45" s="7">
        <v>16</v>
      </c>
      <c r="B45" s="7" t="s">
        <v>219</v>
      </c>
      <c r="C45" s="106" t="s">
        <v>220</v>
      </c>
      <c r="D45" s="7" t="s">
        <v>172</v>
      </c>
      <c r="E45" s="7">
        <v>28</v>
      </c>
      <c r="F45" s="7">
        <v>2.65</v>
      </c>
      <c r="G45" s="9">
        <f t="shared" si="2"/>
        <v>74.2</v>
      </c>
      <c r="H45" s="10"/>
      <c r="I45" s="10"/>
      <c r="J45" s="10">
        <f t="shared" si="4"/>
        <v>0</v>
      </c>
      <c r="K45" s="10">
        <f t="shared" si="3"/>
        <v>0</v>
      </c>
      <c r="L45" s="9"/>
      <c r="N45" s="2"/>
    </row>
    <row r="46" ht="13.5" spans="1:14">
      <c r="A46" s="7">
        <v>17</v>
      </c>
      <c r="B46" s="7" t="s">
        <v>221</v>
      </c>
      <c r="C46" s="7" t="s">
        <v>222</v>
      </c>
      <c r="D46" s="7" t="s">
        <v>223</v>
      </c>
      <c r="E46" s="7">
        <v>12</v>
      </c>
      <c r="F46" s="7">
        <v>0.12</v>
      </c>
      <c r="G46" s="9">
        <f t="shared" si="2"/>
        <v>1.44</v>
      </c>
      <c r="H46" s="10"/>
      <c r="I46" s="10"/>
      <c r="J46" s="10">
        <f t="shared" si="4"/>
        <v>0</v>
      </c>
      <c r="K46" s="10">
        <f t="shared" si="3"/>
        <v>0</v>
      </c>
      <c r="L46" s="9"/>
      <c r="N46" s="2"/>
    </row>
    <row r="47" ht="13.5" spans="1:14">
      <c r="A47" s="7">
        <v>18</v>
      </c>
      <c r="B47" s="7" t="s">
        <v>221</v>
      </c>
      <c r="C47" s="7" t="s">
        <v>224</v>
      </c>
      <c r="D47" s="7" t="s">
        <v>223</v>
      </c>
      <c r="E47" s="7">
        <v>112</v>
      </c>
      <c r="F47" s="7">
        <v>0.22</v>
      </c>
      <c r="G47" s="9">
        <f t="shared" si="2"/>
        <v>24.64</v>
      </c>
      <c r="H47" s="10"/>
      <c r="I47" s="10"/>
      <c r="J47" s="10">
        <f t="shared" si="4"/>
        <v>0</v>
      </c>
      <c r="K47" s="10">
        <f t="shared" si="3"/>
        <v>0</v>
      </c>
      <c r="L47" s="9"/>
      <c r="N47" s="2"/>
    </row>
    <row r="48" ht="13.5" spans="1:14">
      <c r="A48" s="7">
        <v>19</v>
      </c>
      <c r="B48" s="7" t="s">
        <v>221</v>
      </c>
      <c r="C48" s="7" t="s">
        <v>225</v>
      </c>
      <c r="D48" s="7" t="s">
        <v>223</v>
      </c>
      <c r="E48" s="7">
        <v>12</v>
      </c>
      <c r="F48" s="7">
        <v>0.25</v>
      </c>
      <c r="G48" s="9">
        <f t="shared" si="2"/>
        <v>3</v>
      </c>
      <c r="H48" s="10"/>
      <c r="I48" s="10"/>
      <c r="J48" s="10">
        <f t="shared" si="4"/>
        <v>0</v>
      </c>
      <c r="K48" s="10">
        <f t="shared" si="3"/>
        <v>0</v>
      </c>
      <c r="L48" s="9"/>
      <c r="N48" s="2"/>
    </row>
    <row r="49" ht="13.5" spans="1:14">
      <c r="A49" s="7">
        <v>20</v>
      </c>
      <c r="B49" s="7" t="s">
        <v>226</v>
      </c>
      <c r="C49" s="7" t="s">
        <v>227</v>
      </c>
      <c r="D49" s="7" t="s">
        <v>85</v>
      </c>
      <c r="E49" s="7">
        <v>328</v>
      </c>
      <c r="F49" s="7">
        <v>0.15</v>
      </c>
      <c r="G49" s="9">
        <f t="shared" si="2"/>
        <v>49.2</v>
      </c>
      <c r="H49" s="10"/>
      <c r="I49" s="10"/>
      <c r="J49" s="10">
        <f t="shared" si="4"/>
        <v>0</v>
      </c>
      <c r="K49" s="10">
        <f t="shared" si="3"/>
        <v>0</v>
      </c>
      <c r="L49" s="9"/>
      <c r="N49" s="2"/>
    </row>
    <row r="50" ht="13.5" spans="1:14">
      <c r="A50" s="7">
        <v>21</v>
      </c>
      <c r="B50" s="7" t="s">
        <v>228</v>
      </c>
      <c r="C50" s="7" t="s">
        <v>229</v>
      </c>
      <c r="D50" s="7" t="s">
        <v>85</v>
      </c>
      <c r="E50" s="7">
        <v>328</v>
      </c>
      <c r="F50" s="7">
        <v>0.37</v>
      </c>
      <c r="G50" s="9">
        <f t="shared" si="2"/>
        <v>121.36</v>
      </c>
      <c r="H50" s="10"/>
      <c r="I50" s="10"/>
      <c r="J50" s="10">
        <f t="shared" si="4"/>
        <v>0</v>
      </c>
      <c r="K50" s="10">
        <f t="shared" si="3"/>
        <v>0</v>
      </c>
      <c r="L50" s="9"/>
      <c r="N50" s="2"/>
    </row>
    <row r="51" ht="13.5" spans="1:14">
      <c r="A51" s="7">
        <v>22</v>
      </c>
      <c r="B51" s="7" t="s">
        <v>230</v>
      </c>
      <c r="C51" s="7" t="s">
        <v>231</v>
      </c>
      <c r="D51" s="7" t="s">
        <v>85</v>
      </c>
      <c r="E51" s="7">
        <v>372</v>
      </c>
      <c r="F51" s="7">
        <v>0.96</v>
      </c>
      <c r="G51" s="9">
        <f t="shared" si="2"/>
        <v>357.12</v>
      </c>
      <c r="H51" s="10"/>
      <c r="I51" s="10"/>
      <c r="J51" s="10">
        <f t="shared" si="4"/>
        <v>0</v>
      </c>
      <c r="K51" s="10">
        <f t="shared" si="3"/>
        <v>0</v>
      </c>
      <c r="L51" s="9"/>
      <c r="N51" s="2"/>
    </row>
    <row r="52" ht="13.5" spans="1:14">
      <c r="A52" s="7">
        <v>23</v>
      </c>
      <c r="B52" s="7" t="s">
        <v>232</v>
      </c>
      <c r="C52" s="7"/>
      <c r="D52" s="7"/>
      <c r="E52" s="7"/>
      <c r="F52" s="7"/>
      <c r="G52" s="10">
        <f>SUM(G30:G51)</f>
        <v>4416.52</v>
      </c>
      <c r="H52" s="10"/>
      <c r="I52" s="10"/>
      <c r="J52" s="10">
        <f t="shared" si="4"/>
        <v>0</v>
      </c>
      <c r="K52" s="10">
        <f t="shared" si="3"/>
        <v>0</v>
      </c>
      <c r="L52" s="9"/>
      <c r="N52" s="2"/>
    </row>
    <row r="53" ht="13.5" spans="1:14">
      <c r="A53" s="53">
        <v>5</v>
      </c>
      <c r="B53" s="7" t="s">
        <v>233</v>
      </c>
      <c r="C53" s="15"/>
      <c r="D53" s="15"/>
      <c r="E53" s="7"/>
      <c r="F53" s="15"/>
      <c r="G53" s="9"/>
      <c r="H53" s="10"/>
      <c r="I53" s="10"/>
      <c r="J53" s="10"/>
      <c r="K53" s="10"/>
      <c r="L53" s="9"/>
      <c r="N53" s="2"/>
    </row>
    <row r="54" ht="13.5" spans="1:14">
      <c r="A54" s="7">
        <v>1</v>
      </c>
      <c r="B54" s="7" t="s">
        <v>234</v>
      </c>
      <c r="C54" s="7" t="s">
        <v>235</v>
      </c>
      <c r="D54" s="7" t="s">
        <v>58</v>
      </c>
      <c r="E54" s="7">
        <v>32</v>
      </c>
      <c r="F54" s="7">
        <v>136</v>
      </c>
      <c r="G54" s="9">
        <v>4352</v>
      </c>
      <c r="H54" s="10"/>
      <c r="I54" s="10"/>
      <c r="J54" s="10">
        <f t="shared" si="4"/>
        <v>0</v>
      </c>
      <c r="K54" s="10">
        <f t="shared" si="3"/>
        <v>0</v>
      </c>
      <c r="L54" s="9"/>
      <c r="N54" s="2"/>
    </row>
    <row r="55" ht="13.5" spans="1:14">
      <c r="A55" s="53">
        <v>6</v>
      </c>
      <c r="B55" s="7" t="s">
        <v>236</v>
      </c>
      <c r="C55" s="15"/>
      <c r="D55" s="15"/>
      <c r="E55" s="7"/>
      <c r="F55" s="15"/>
      <c r="G55" s="9"/>
      <c r="H55" s="10"/>
      <c r="I55" s="10"/>
      <c r="J55" s="10"/>
      <c r="K55" s="10"/>
      <c r="L55" s="9"/>
      <c r="N55" s="2"/>
    </row>
    <row r="56" ht="13.5" spans="1:14">
      <c r="A56" s="7">
        <v>1</v>
      </c>
      <c r="B56" s="7" t="s">
        <v>237</v>
      </c>
      <c r="C56" s="7" t="s">
        <v>238</v>
      </c>
      <c r="D56" s="7" t="s">
        <v>58</v>
      </c>
      <c r="E56" s="7">
        <v>85</v>
      </c>
      <c r="F56" s="15"/>
      <c r="G56" s="9">
        <v>0</v>
      </c>
      <c r="H56" s="10"/>
      <c r="I56" s="10"/>
      <c r="J56" s="10">
        <f t="shared" si="4"/>
        <v>0</v>
      </c>
      <c r="K56" s="10">
        <f t="shared" si="3"/>
        <v>0</v>
      </c>
      <c r="L56" s="9"/>
      <c r="N56" s="2"/>
    </row>
    <row r="57" ht="13.5" spans="1:14">
      <c r="A57" s="7">
        <v>2</v>
      </c>
      <c r="B57" s="7" t="s">
        <v>239</v>
      </c>
      <c r="C57" s="7" t="s">
        <v>240</v>
      </c>
      <c r="D57" s="7" t="s">
        <v>76</v>
      </c>
      <c r="E57" s="7">
        <v>2</v>
      </c>
      <c r="F57" s="15"/>
      <c r="G57" s="9">
        <v>0</v>
      </c>
      <c r="H57" s="10"/>
      <c r="I57" s="10"/>
      <c r="J57" s="10">
        <f t="shared" si="4"/>
        <v>0</v>
      </c>
      <c r="K57" s="10">
        <f t="shared" si="3"/>
        <v>0</v>
      </c>
      <c r="L57" s="9"/>
      <c r="N57" s="2"/>
    </row>
    <row r="58" ht="13.5" spans="1:14">
      <c r="A58" s="7">
        <v>3</v>
      </c>
      <c r="B58" s="7" t="s">
        <v>239</v>
      </c>
      <c r="C58" s="7" t="s">
        <v>241</v>
      </c>
      <c r="D58" s="7" t="s">
        <v>76</v>
      </c>
      <c r="E58" s="7">
        <v>328</v>
      </c>
      <c r="F58" s="15"/>
      <c r="G58" s="9">
        <v>0</v>
      </c>
      <c r="H58" s="10"/>
      <c r="I58" s="10"/>
      <c r="J58" s="10">
        <f t="shared" si="4"/>
        <v>0</v>
      </c>
      <c r="K58" s="10">
        <f t="shared" si="3"/>
        <v>0</v>
      </c>
      <c r="L58" s="9"/>
      <c r="N58" s="2"/>
    </row>
    <row r="59" ht="13.5" spans="1:14">
      <c r="A59" s="7">
        <v>4</v>
      </c>
      <c r="B59" s="7" t="s">
        <v>242</v>
      </c>
      <c r="C59" s="7" t="s">
        <v>241</v>
      </c>
      <c r="D59" s="7" t="s">
        <v>102</v>
      </c>
      <c r="E59" s="7">
        <v>246</v>
      </c>
      <c r="F59" s="15"/>
      <c r="G59" s="9">
        <v>0</v>
      </c>
      <c r="H59" s="10"/>
      <c r="I59" s="10"/>
      <c r="J59" s="10">
        <f t="shared" si="4"/>
        <v>0</v>
      </c>
      <c r="K59" s="10">
        <f t="shared" si="3"/>
        <v>0</v>
      </c>
      <c r="L59" s="9"/>
      <c r="N59" s="2"/>
    </row>
    <row r="60" ht="13.5" spans="1:14">
      <c r="A60" s="7">
        <v>5</v>
      </c>
      <c r="B60" s="7" t="s">
        <v>243</v>
      </c>
      <c r="C60" s="7" t="s">
        <v>241</v>
      </c>
      <c r="D60" s="7" t="s">
        <v>102</v>
      </c>
      <c r="E60" s="7">
        <v>410</v>
      </c>
      <c r="F60" s="15"/>
      <c r="G60" s="9">
        <v>0</v>
      </c>
      <c r="H60" s="10"/>
      <c r="I60" s="10"/>
      <c r="J60" s="10">
        <f t="shared" si="4"/>
        <v>0</v>
      </c>
      <c r="K60" s="10">
        <f t="shared" si="3"/>
        <v>0</v>
      </c>
      <c r="L60" s="9"/>
      <c r="N60" s="2"/>
    </row>
    <row r="61" ht="13.5" spans="1:14">
      <c r="A61" s="7">
        <v>6</v>
      </c>
      <c r="B61" s="7" t="s">
        <v>244</v>
      </c>
      <c r="C61" s="7" t="s">
        <v>245</v>
      </c>
      <c r="D61" s="7" t="s">
        <v>109</v>
      </c>
      <c r="E61" s="7">
        <v>80</v>
      </c>
      <c r="F61" s="15"/>
      <c r="G61" s="9">
        <v>0</v>
      </c>
      <c r="H61" s="17"/>
      <c r="I61" s="17"/>
      <c r="J61" s="10">
        <f t="shared" si="4"/>
        <v>0</v>
      </c>
      <c r="K61" s="10">
        <f t="shared" si="3"/>
        <v>0</v>
      </c>
      <c r="L61" s="9"/>
      <c r="N61" s="2"/>
    </row>
    <row r="62" ht="13.5" spans="1:14">
      <c r="A62" s="7">
        <v>7</v>
      </c>
      <c r="B62" s="7" t="s">
        <v>246</v>
      </c>
      <c r="C62" s="7" t="s">
        <v>245</v>
      </c>
      <c r="D62" s="7" t="s">
        <v>109</v>
      </c>
      <c r="E62" s="7">
        <v>2</v>
      </c>
      <c r="F62" s="15"/>
      <c r="G62" s="9">
        <v>0</v>
      </c>
      <c r="H62" s="17"/>
      <c r="I62" s="17"/>
      <c r="J62" s="10">
        <f t="shared" si="4"/>
        <v>0</v>
      </c>
      <c r="K62" s="10">
        <f t="shared" si="3"/>
        <v>0</v>
      </c>
      <c r="L62" s="9" t="s">
        <v>247</v>
      </c>
      <c r="N62" s="2"/>
    </row>
    <row r="63" ht="13.5" spans="1:14">
      <c r="A63" s="7">
        <v>8</v>
      </c>
      <c r="B63" s="7" t="s">
        <v>248</v>
      </c>
      <c r="C63" s="7" t="s">
        <v>249</v>
      </c>
      <c r="D63" s="7" t="s">
        <v>73</v>
      </c>
      <c r="E63" s="7">
        <v>1</v>
      </c>
      <c r="F63" s="7"/>
      <c r="G63" s="9">
        <v>0</v>
      </c>
      <c r="H63" s="10"/>
      <c r="I63" s="10"/>
      <c r="J63" s="10">
        <f t="shared" si="4"/>
        <v>0</v>
      </c>
      <c r="K63" s="10">
        <f t="shared" si="3"/>
        <v>0</v>
      </c>
      <c r="L63" s="9"/>
      <c r="N63" s="2"/>
    </row>
    <row r="64" ht="13.5" spans="1:14">
      <c r="A64" s="53">
        <v>7</v>
      </c>
      <c r="B64" s="15" t="s">
        <v>250</v>
      </c>
      <c r="C64" s="15"/>
      <c r="D64" s="15"/>
      <c r="E64" s="15"/>
      <c r="F64" s="15"/>
      <c r="G64" s="15"/>
      <c r="H64" s="10"/>
      <c r="I64" s="10"/>
      <c r="J64" s="10"/>
      <c r="K64" s="10"/>
      <c r="L64" s="9"/>
      <c r="N64" s="2"/>
    </row>
    <row r="65" ht="13.5" spans="1:14">
      <c r="A65" s="7">
        <v>1</v>
      </c>
      <c r="B65" s="7" t="s">
        <v>130</v>
      </c>
      <c r="C65" s="7" t="s">
        <v>251</v>
      </c>
      <c r="D65" s="7" t="s">
        <v>76</v>
      </c>
      <c r="E65" s="7">
        <v>10</v>
      </c>
      <c r="F65" s="15"/>
      <c r="G65" s="15"/>
      <c r="H65" s="10"/>
      <c r="I65" s="10"/>
      <c r="J65" s="10">
        <f t="shared" si="4"/>
        <v>0</v>
      </c>
      <c r="K65" s="10">
        <f t="shared" si="3"/>
        <v>0</v>
      </c>
      <c r="L65" s="9"/>
      <c r="N65" s="2"/>
    </row>
    <row r="66" ht="13.5" spans="1:14">
      <c r="A66" s="7">
        <v>2</v>
      </c>
      <c r="B66" s="7" t="s">
        <v>93</v>
      </c>
      <c r="C66" s="7" t="s">
        <v>94</v>
      </c>
      <c r="D66" s="7" t="s">
        <v>76</v>
      </c>
      <c r="E66" s="7">
        <v>26</v>
      </c>
      <c r="F66" s="15"/>
      <c r="G66" s="15"/>
      <c r="H66" s="10"/>
      <c r="I66" s="10"/>
      <c r="J66" s="10">
        <f t="shared" si="4"/>
        <v>0</v>
      </c>
      <c r="K66" s="10">
        <f t="shared" si="3"/>
        <v>0</v>
      </c>
      <c r="L66" s="9"/>
      <c r="N66" s="2"/>
    </row>
    <row r="67" ht="13.5" spans="1:14">
      <c r="A67" s="7">
        <v>3</v>
      </c>
      <c r="B67" s="7" t="s">
        <v>130</v>
      </c>
      <c r="C67" s="7" t="s">
        <v>252</v>
      </c>
      <c r="D67" s="7" t="s">
        <v>76</v>
      </c>
      <c r="E67" s="7">
        <v>7</v>
      </c>
      <c r="F67" s="15"/>
      <c r="G67" s="15"/>
      <c r="H67" s="10"/>
      <c r="I67" s="10"/>
      <c r="J67" s="10">
        <f t="shared" si="4"/>
        <v>0</v>
      </c>
      <c r="K67" s="10">
        <f t="shared" si="3"/>
        <v>0</v>
      </c>
      <c r="L67" s="9"/>
      <c r="N67" s="2"/>
    </row>
    <row r="68" ht="13.5" spans="1:14">
      <c r="A68" s="11">
        <v>4</v>
      </c>
      <c r="B68" s="11" t="s">
        <v>253</v>
      </c>
      <c r="C68" s="18" t="s">
        <v>254</v>
      </c>
      <c r="D68" s="11" t="s">
        <v>76</v>
      </c>
      <c r="E68" s="11">
        <v>30</v>
      </c>
      <c r="F68" s="19"/>
      <c r="G68" s="19"/>
      <c r="H68" s="14"/>
      <c r="I68" s="12"/>
      <c r="J68" s="10">
        <f t="shared" si="4"/>
        <v>0</v>
      </c>
      <c r="K68" s="10">
        <f t="shared" si="3"/>
        <v>0</v>
      </c>
      <c r="L68" s="23" t="s">
        <v>59</v>
      </c>
      <c r="N68" s="2"/>
    </row>
    <row r="69" ht="13.5" spans="1:14">
      <c r="A69" s="11">
        <v>5</v>
      </c>
      <c r="B69" s="11" t="s">
        <v>253</v>
      </c>
      <c r="C69" s="18" t="s">
        <v>255</v>
      </c>
      <c r="D69" s="11" t="s">
        <v>76</v>
      </c>
      <c r="E69" s="11">
        <v>20</v>
      </c>
      <c r="F69" s="19"/>
      <c r="G69" s="19"/>
      <c r="H69" s="14"/>
      <c r="I69" s="12"/>
      <c r="J69" s="10">
        <f t="shared" si="4"/>
        <v>0</v>
      </c>
      <c r="K69" s="10">
        <f t="shared" si="3"/>
        <v>0</v>
      </c>
      <c r="L69" s="23" t="s">
        <v>59</v>
      </c>
      <c r="N69" s="2"/>
    </row>
    <row r="70" ht="13.5" spans="1:14">
      <c r="A70" s="7">
        <v>6</v>
      </c>
      <c r="B70" s="7" t="s">
        <v>256</v>
      </c>
      <c r="C70" s="7" t="s">
        <v>257</v>
      </c>
      <c r="D70" s="7" t="s">
        <v>62</v>
      </c>
      <c r="E70" s="7">
        <v>1</v>
      </c>
      <c r="F70" s="15"/>
      <c r="G70" s="15"/>
      <c r="H70" s="10"/>
      <c r="I70" s="10"/>
      <c r="J70" s="10">
        <f t="shared" si="4"/>
        <v>0</v>
      </c>
      <c r="K70" s="10">
        <f t="shared" si="3"/>
        <v>0</v>
      </c>
      <c r="L70" s="9"/>
      <c r="N70" s="2"/>
    </row>
    <row r="71" ht="13.5" spans="1:14">
      <c r="A71" s="7">
        <v>7</v>
      </c>
      <c r="B71" s="7" t="s">
        <v>256</v>
      </c>
      <c r="C71" s="7" t="s">
        <v>258</v>
      </c>
      <c r="D71" s="7" t="s">
        <v>62</v>
      </c>
      <c r="E71" s="7">
        <v>4</v>
      </c>
      <c r="F71" s="15"/>
      <c r="G71" s="15"/>
      <c r="H71" s="10"/>
      <c r="I71" s="10"/>
      <c r="J71" s="10">
        <f t="shared" si="4"/>
        <v>0</v>
      </c>
      <c r="K71" s="10">
        <f t="shared" si="3"/>
        <v>0</v>
      </c>
      <c r="L71" s="9"/>
      <c r="N71" s="2"/>
    </row>
    <row r="72" ht="13.5" spans="1:14">
      <c r="A72" s="7">
        <v>8</v>
      </c>
      <c r="B72" s="7" t="s">
        <v>256</v>
      </c>
      <c r="C72" s="7" t="s">
        <v>259</v>
      </c>
      <c r="D72" s="7" t="s">
        <v>62</v>
      </c>
      <c r="E72" s="7">
        <v>1</v>
      </c>
      <c r="F72" s="15"/>
      <c r="G72" s="15"/>
      <c r="H72" s="10"/>
      <c r="I72" s="10"/>
      <c r="J72" s="10">
        <f t="shared" si="4"/>
        <v>0</v>
      </c>
      <c r="K72" s="10">
        <f t="shared" si="3"/>
        <v>0</v>
      </c>
      <c r="L72" s="9"/>
      <c r="N72" s="2"/>
    </row>
    <row r="73" ht="13.5" spans="1:14">
      <c r="A73" s="7">
        <v>9</v>
      </c>
      <c r="B73" s="7" t="s">
        <v>107</v>
      </c>
      <c r="C73" s="7" t="s">
        <v>260</v>
      </c>
      <c r="D73" s="20" t="s">
        <v>109</v>
      </c>
      <c r="E73" s="7">
        <v>4</v>
      </c>
      <c r="F73" s="15"/>
      <c r="G73" s="15"/>
      <c r="H73" s="10"/>
      <c r="I73" s="10"/>
      <c r="J73" s="10">
        <f t="shared" si="4"/>
        <v>0</v>
      </c>
      <c r="K73" s="10">
        <f t="shared" si="3"/>
        <v>0</v>
      </c>
      <c r="L73" s="9"/>
      <c r="N73" s="2"/>
    </row>
    <row r="74" ht="13.5" spans="1:14">
      <c r="A74" s="7">
        <v>10</v>
      </c>
      <c r="B74" s="7" t="s">
        <v>107</v>
      </c>
      <c r="C74" s="7" t="s">
        <v>261</v>
      </c>
      <c r="D74" s="20" t="s">
        <v>109</v>
      </c>
      <c r="E74" s="7">
        <v>12</v>
      </c>
      <c r="F74" s="15"/>
      <c r="G74" s="15"/>
      <c r="H74" s="10"/>
      <c r="I74" s="10"/>
      <c r="J74" s="10">
        <f t="shared" si="4"/>
        <v>0</v>
      </c>
      <c r="K74" s="10">
        <f t="shared" si="3"/>
        <v>0</v>
      </c>
      <c r="L74" s="9"/>
      <c r="N74" s="2"/>
    </row>
    <row r="75" ht="13.5" spans="1:14">
      <c r="A75" s="7">
        <v>11</v>
      </c>
      <c r="B75" s="7" t="s">
        <v>107</v>
      </c>
      <c r="C75" s="7" t="s">
        <v>262</v>
      </c>
      <c r="D75" s="20" t="s">
        <v>109</v>
      </c>
      <c r="E75" s="7">
        <v>2</v>
      </c>
      <c r="F75" s="15"/>
      <c r="G75" s="15"/>
      <c r="H75" s="10"/>
      <c r="I75" s="10"/>
      <c r="J75" s="10">
        <f t="shared" si="4"/>
        <v>0</v>
      </c>
      <c r="K75" s="10">
        <f t="shared" si="3"/>
        <v>0</v>
      </c>
      <c r="L75" s="9"/>
      <c r="N75" s="2"/>
    </row>
    <row r="76" ht="13.5" spans="1:14">
      <c r="A76" s="7">
        <v>12</v>
      </c>
      <c r="B76" s="7" t="s">
        <v>107</v>
      </c>
      <c r="C76" s="7" t="s">
        <v>263</v>
      </c>
      <c r="D76" s="20" t="s">
        <v>109</v>
      </c>
      <c r="E76" s="7">
        <v>6</v>
      </c>
      <c r="F76" s="15"/>
      <c r="G76" s="15"/>
      <c r="H76" s="10"/>
      <c r="I76" s="10"/>
      <c r="J76" s="10">
        <f t="shared" si="4"/>
        <v>0</v>
      </c>
      <c r="K76" s="10">
        <f t="shared" si="3"/>
        <v>0</v>
      </c>
      <c r="L76" s="9"/>
      <c r="N76" s="2"/>
    </row>
    <row r="77" ht="13.5" spans="1:14">
      <c r="A77" s="7">
        <v>13</v>
      </c>
      <c r="B77" s="7" t="s">
        <v>264</v>
      </c>
      <c r="C77" s="7" t="s">
        <v>265</v>
      </c>
      <c r="D77" s="20" t="s">
        <v>102</v>
      </c>
      <c r="E77" s="7">
        <v>2</v>
      </c>
      <c r="F77" s="15"/>
      <c r="G77" s="15"/>
      <c r="H77" s="10"/>
      <c r="I77" s="10"/>
      <c r="J77" s="10">
        <f t="shared" si="4"/>
        <v>0</v>
      </c>
      <c r="K77" s="10">
        <f t="shared" si="3"/>
        <v>0</v>
      </c>
      <c r="L77" s="9"/>
      <c r="N77" s="2"/>
    </row>
    <row r="78" ht="13.5" spans="1:14">
      <c r="A78" s="7">
        <v>14</v>
      </c>
      <c r="B78" s="7" t="s">
        <v>112</v>
      </c>
      <c r="C78" s="7" t="s">
        <v>112</v>
      </c>
      <c r="D78" s="20" t="s">
        <v>102</v>
      </c>
      <c r="E78" s="7">
        <v>6</v>
      </c>
      <c r="F78" s="15"/>
      <c r="G78" s="15"/>
      <c r="H78" s="10"/>
      <c r="I78" s="10"/>
      <c r="J78" s="10">
        <f t="shared" si="4"/>
        <v>0</v>
      </c>
      <c r="K78" s="10">
        <f t="shared" si="3"/>
        <v>0</v>
      </c>
      <c r="L78" s="9"/>
      <c r="N78" s="2"/>
    </row>
    <row r="79" ht="13.5" spans="1:14">
      <c r="A79" s="7">
        <v>15</v>
      </c>
      <c r="B79" s="7" t="s">
        <v>113</v>
      </c>
      <c r="C79" s="15"/>
      <c r="D79" s="7" t="s">
        <v>114</v>
      </c>
      <c r="E79" s="7">
        <v>12</v>
      </c>
      <c r="F79" s="15"/>
      <c r="G79" s="15"/>
      <c r="H79" s="10"/>
      <c r="I79" s="10"/>
      <c r="J79" s="10">
        <f t="shared" si="4"/>
        <v>0</v>
      </c>
      <c r="K79" s="10">
        <f t="shared" si="3"/>
        <v>0</v>
      </c>
      <c r="L79" s="9"/>
      <c r="N79" s="2"/>
    </row>
    <row r="80" s="29" customFormat="1" ht="13.5" spans="1:12">
      <c r="A80" s="44">
        <v>40</v>
      </c>
      <c r="B80" s="45" t="s">
        <v>138</v>
      </c>
      <c r="C80" s="24"/>
      <c r="D80" s="24"/>
      <c r="E80" s="24"/>
      <c r="F80" s="43"/>
      <c r="G80" s="10"/>
      <c r="H80" s="10"/>
      <c r="I80" s="26"/>
      <c r="J80" s="26"/>
      <c r="K80" s="25">
        <f>ROUND(SUM(K4:K79),2)</f>
        <v>0</v>
      </c>
      <c r="L80" s="15"/>
    </row>
    <row r="81" s="29" customFormat="1" ht="13.5" spans="1:12">
      <c r="A81" s="44">
        <v>41</v>
      </c>
      <c r="B81" s="45" t="s">
        <v>139</v>
      </c>
      <c r="C81" s="24"/>
      <c r="D81" s="24"/>
      <c r="E81" s="24"/>
      <c r="F81" s="10"/>
      <c r="G81" s="10"/>
      <c r="H81" s="10"/>
      <c r="I81" s="26"/>
      <c r="J81" s="26"/>
      <c r="K81" s="25">
        <f>ROUND(K80*0.09,2)</f>
        <v>0</v>
      </c>
      <c r="L81" s="15"/>
    </row>
    <row r="82" s="29" customFormat="1" ht="13.5" spans="1:12">
      <c r="A82" s="44">
        <v>42</v>
      </c>
      <c r="B82" s="46" t="s">
        <v>140</v>
      </c>
      <c r="C82" s="46"/>
      <c r="D82" s="46"/>
      <c r="E82" s="46"/>
      <c r="F82" s="10"/>
      <c r="G82" s="10"/>
      <c r="H82" s="10"/>
      <c r="I82" s="26"/>
      <c r="J82" s="26"/>
      <c r="K82" s="25">
        <f>ROUND(K80+K81,2)</f>
        <v>0</v>
      </c>
      <c r="L82" s="15"/>
    </row>
    <row r="83" s="28" customFormat="1" ht="68" customHeight="1" spans="1:13">
      <c r="A83" t="s">
        <v>141</v>
      </c>
      <c r="B83"/>
      <c r="C83"/>
      <c r="D83"/>
      <c r="E83"/>
      <c r="F83"/>
      <c r="G83"/>
      <c r="H83"/>
      <c r="I83"/>
      <c r="J83"/>
      <c r="K83"/>
      <c r="L83"/>
      <c r="M83"/>
    </row>
  </sheetData>
  <mergeCells count="5">
    <mergeCell ref="A1:L1"/>
    <mergeCell ref="A2:L2"/>
    <mergeCell ref="B80:E80"/>
    <mergeCell ref="B81:E81"/>
    <mergeCell ref="B82:E82"/>
  </mergeCells>
  <pageMargins left="0.75" right="0.75" top="1" bottom="1" header="0.5" footer="0.5"/>
  <pageSetup paperSize="9" scale="54" fitToHeight="0"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topLeftCell="A7" workbookViewId="0">
      <selection activeCell="A45" sqref="A45"/>
    </sheetView>
  </sheetViews>
  <sheetFormatPr defaultColWidth="8.66666666666667" defaultRowHeight="14.25"/>
  <cols>
    <col min="1" max="1" width="5.525" style="28" customWidth="1"/>
    <col min="2" max="2" width="21.25" style="28" customWidth="1"/>
    <col min="3" max="3" width="38.5" style="28" customWidth="1"/>
    <col min="4" max="4" width="5.71666666666667" style="28" customWidth="1"/>
    <col min="5" max="5" width="5.71666666666667" style="30" customWidth="1"/>
    <col min="6" max="6" width="12.6333333333333" style="30" customWidth="1"/>
    <col min="7" max="7" width="34.625" style="30" customWidth="1"/>
    <col min="8" max="9" width="12.6333333333333" style="30" customWidth="1"/>
    <col min="10" max="10" width="8.88333333333333" style="28" customWidth="1"/>
    <col min="11" max="16384" width="8.66666666666667" style="28"/>
  </cols>
  <sheetData>
    <row r="1" s="28" customFormat="1" spans="1:10">
      <c r="A1" s="31" t="s">
        <v>266</v>
      </c>
      <c r="B1" s="32"/>
      <c r="C1" s="32"/>
      <c r="D1" s="32"/>
      <c r="E1" s="32"/>
      <c r="F1" s="32"/>
      <c r="G1" s="32"/>
      <c r="H1" s="32"/>
      <c r="I1" s="32"/>
      <c r="J1" s="47"/>
    </row>
    <row r="2" s="29" customFormat="1" ht="13.5" spans="1:10">
      <c r="A2" s="33" t="s">
        <v>29</v>
      </c>
      <c r="B2" s="33" t="s">
        <v>48</v>
      </c>
      <c r="C2" s="33" t="s">
        <v>49</v>
      </c>
      <c r="D2" s="33" t="s">
        <v>50</v>
      </c>
      <c r="E2" s="33" t="s">
        <v>51</v>
      </c>
      <c r="F2" s="6" t="s">
        <v>52</v>
      </c>
      <c r="G2" s="6" t="s">
        <v>53</v>
      </c>
      <c r="H2" s="6" t="s">
        <v>54</v>
      </c>
      <c r="I2" s="6" t="s">
        <v>55</v>
      </c>
      <c r="J2" s="48" t="s">
        <v>33</v>
      </c>
    </row>
    <row r="3" s="29" customFormat="1" ht="13.5" spans="1:10">
      <c r="A3" s="34">
        <f>IF(E3&gt;0,COUNTIF($E$3:E3,"&gt;0"),"")</f>
        <v>1</v>
      </c>
      <c r="B3" s="34" t="s">
        <v>56</v>
      </c>
      <c r="C3" s="34" t="s">
        <v>57</v>
      </c>
      <c r="D3" s="34" t="s">
        <v>58</v>
      </c>
      <c r="E3" s="34">
        <v>168</v>
      </c>
      <c r="F3" s="35"/>
      <c r="G3" s="11"/>
      <c r="H3" s="12">
        <f>ROUND(SUM(F3:G3),2)</f>
        <v>0</v>
      </c>
      <c r="I3" s="12">
        <f>ROUND(E3*H3,2)</f>
        <v>0</v>
      </c>
      <c r="J3" s="23" t="s">
        <v>59</v>
      </c>
    </row>
    <row r="4" s="29" customFormat="1" ht="13.5" spans="1:10">
      <c r="A4" s="36">
        <f>IF(E4&gt;0,COUNTIF($E$3:E4,"&gt;0"),"")</f>
        <v>2</v>
      </c>
      <c r="B4" s="36" t="s">
        <v>60</v>
      </c>
      <c r="C4" s="36" t="s">
        <v>267</v>
      </c>
      <c r="D4" s="36" t="s">
        <v>62</v>
      </c>
      <c r="E4" s="36">
        <v>7</v>
      </c>
      <c r="F4" s="10"/>
      <c r="G4" s="10"/>
      <c r="H4" s="12">
        <f t="shared" ref="H4:H41" si="0">ROUND(SUM(F4:G4),2)</f>
        <v>0</v>
      </c>
      <c r="I4" s="12">
        <f t="shared" ref="I4:I41" si="1">ROUND(E4*H4,2)</f>
        <v>0</v>
      </c>
      <c r="J4" s="49"/>
    </row>
    <row r="5" s="29" customFormat="1" ht="13.5" spans="1:10">
      <c r="A5" s="34">
        <f>IF(E5&gt;0,COUNTIF($E$3:E5,"&gt;0"),"")</f>
        <v>3</v>
      </c>
      <c r="B5" s="34" t="s">
        <v>63</v>
      </c>
      <c r="C5" s="34" t="s">
        <v>268</v>
      </c>
      <c r="D5" s="34" t="s">
        <v>65</v>
      </c>
      <c r="E5" s="34">
        <v>1</v>
      </c>
      <c r="F5" s="14"/>
      <c r="G5" s="12"/>
      <c r="H5" s="12">
        <f t="shared" si="0"/>
        <v>0</v>
      </c>
      <c r="I5" s="12">
        <f t="shared" si="1"/>
        <v>0</v>
      </c>
      <c r="J5" s="23" t="s">
        <v>59</v>
      </c>
    </row>
    <row r="6" s="29" customFormat="1" ht="13.5" spans="1:10">
      <c r="A6" s="34">
        <f>IF(E6&gt;0,COUNTIF($E$3:E6,"&gt;0"),"")</f>
        <v>4</v>
      </c>
      <c r="B6" s="34" t="s">
        <v>66</v>
      </c>
      <c r="C6" s="34" t="s">
        <v>269</v>
      </c>
      <c r="D6" s="34" t="s">
        <v>65</v>
      </c>
      <c r="E6" s="34">
        <v>4</v>
      </c>
      <c r="F6" s="14"/>
      <c r="G6" s="12"/>
      <c r="H6" s="12">
        <f t="shared" si="0"/>
        <v>0</v>
      </c>
      <c r="I6" s="12">
        <f t="shared" si="1"/>
        <v>0</v>
      </c>
      <c r="J6" s="23" t="s">
        <v>59</v>
      </c>
    </row>
    <row r="7" s="29" customFormat="1" ht="13.5" spans="1:10">
      <c r="A7" s="36">
        <f>IF(E7&gt;0,COUNTIF($E$3:E7,"&gt;0"),"")</f>
        <v>5</v>
      </c>
      <c r="B7" s="36" t="s">
        <v>71</v>
      </c>
      <c r="C7" s="36" t="s">
        <v>72</v>
      </c>
      <c r="D7" s="36" t="s">
        <v>73</v>
      </c>
      <c r="E7" s="36">
        <v>3</v>
      </c>
      <c r="F7" s="10"/>
      <c r="G7" s="10"/>
      <c r="H7" s="12">
        <f t="shared" si="0"/>
        <v>0</v>
      </c>
      <c r="I7" s="12">
        <f t="shared" si="1"/>
        <v>0</v>
      </c>
      <c r="J7" s="49"/>
    </row>
    <row r="8" s="29" customFormat="1" ht="13.5" spans="1:10">
      <c r="A8" s="36">
        <f>IF(E8&gt;0,COUNTIF($E$3:E8,"&gt;0"),"")</f>
        <v>6</v>
      </c>
      <c r="B8" s="36" t="s">
        <v>74</v>
      </c>
      <c r="C8" s="36" t="s">
        <v>75</v>
      </c>
      <c r="D8" s="36" t="s">
        <v>76</v>
      </c>
      <c r="E8" s="36">
        <v>400</v>
      </c>
      <c r="F8" s="10"/>
      <c r="G8" s="10"/>
      <c r="H8" s="12">
        <f t="shared" si="0"/>
        <v>0</v>
      </c>
      <c r="I8" s="12">
        <f t="shared" si="1"/>
        <v>0</v>
      </c>
      <c r="J8" s="49"/>
    </row>
    <row r="9" s="29" customFormat="1" ht="27" spans="1:10">
      <c r="A9" s="36">
        <f>IF(E9&gt;0,COUNTIF($E$3:E9,"&gt;0"),"")</f>
        <v>7</v>
      </c>
      <c r="B9" s="36" t="s">
        <v>77</v>
      </c>
      <c r="C9" s="36" t="s">
        <v>78</v>
      </c>
      <c r="D9" s="36" t="s">
        <v>76</v>
      </c>
      <c r="E9" s="36">
        <v>26</v>
      </c>
      <c r="F9" s="10"/>
      <c r="G9" s="10"/>
      <c r="H9" s="12">
        <f t="shared" si="0"/>
        <v>0</v>
      </c>
      <c r="I9" s="12">
        <f t="shared" si="1"/>
        <v>0</v>
      </c>
      <c r="J9" s="49"/>
    </row>
    <row r="10" s="29" customFormat="1" ht="13.5" spans="1:10">
      <c r="A10" s="36">
        <f>IF(E10&gt;0,COUNTIF($E$3:E10,"&gt;0"),"")</f>
        <v>8</v>
      </c>
      <c r="B10" s="36" t="s">
        <v>79</v>
      </c>
      <c r="C10" s="36" t="s">
        <v>80</v>
      </c>
      <c r="D10" s="36" t="s">
        <v>76</v>
      </c>
      <c r="E10" s="36">
        <v>7.5</v>
      </c>
      <c r="F10" s="10"/>
      <c r="G10" s="10"/>
      <c r="H10" s="12">
        <f t="shared" si="0"/>
        <v>0</v>
      </c>
      <c r="I10" s="12">
        <f t="shared" si="1"/>
        <v>0</v>
      </c>
      <c r="J10" s="49"/>
    </row>
    <row r="11" s="29" customFormat="1" ht="13.5" spans="1:10">
      <c r="A11" s="36">
        <f>IF(E11&gt;0,COUNTIF($E$3:E11,"&gt;0"),"")</f>
        <v>9</v>
      </c>
      <c r="B11" s="36" t="s">
        <v>68</v>
      </c>
      <c r="C11" s="36" t="s">
        <v>270</v>
      </c>
      <c r="D11" s="36" t="s">
        <v>70</v>
      </c>
      <c r="E11" s="36">
        <v>1</v>
      </c>
      <c r="F11" s="10"/>
      <c r="G11" s="10"/>
      <c r="H11" s="12">
        <f t="shared" si="0"/>
        <v>0</v>
      </c>
      <c r="I11" s="12">
        <f t="shared" si="1"/>
        <v>0</v>
      </c>
      <c r="J11" s="49"/>
    </row>
    <row r="12" s="29" customFormat="1" ht="13.5" spans="1:10">
      <c r="A12" s="36">
        <f>IF(E12&gt;0,COUNTIF($E$3:E12,"&gt;0"),"")</f>
        <v>10</v>
      </c>
      <c r="B12" s="36" t="s">
        <v>81</v>
      </c>
      <c r="C12" s="36" t="s">
        <v>82</v>
      </c>
      <c r="D12" s="36" t="s">
        <v>62</v>
      </c>
      <c r="E12" s="36">
        <v>32</v>
      </c>
      <c r="F12" s="10"/>
      <c r="G12" s="10"/>
      <c r="H12" s="12">
        <f t="shared" si="0"/>
        <v>0</v>
      </c>
      <c r="I12" s="12">
        <f t="shared" si="1"/>
        <v>0</v>
      </c>
      <c r="J12" s="49"/>
    </row>
    <row r="13" s="29" customFormat="1" ht="13.5" spans="1:10">
      <c r="A13" s="36">
        <f>IF(E13&gt;0,COUNTIF($E$3:E13,"&gt;0"),"")</f>
        <v>11</v>
      </c>
      <c r="B13" s="36" t="s">
        <v>83</v>
      </c>
      <c r="C13" s="36" t="s">
        <v>84</v>
      </c>
      <c r="D13" s="36" t="s">
        <v>85</v>
      </c>
      <c r="E13" s="36">
        <v>3</v>
      </c>
      <c r="F13" s="10"/>
      <c r="G13" s="10"/>
      <c r="H13" s="12">
        <f t="shared" si="0"/>
        <v>0</v>
      </c>
      <c r="I13" s="12">
        <f t="shared" si="1"/>
        <v>0</v>
      </c>
      <c r="J13" s="49"/>
    </row>
    <row r="14" s="29" customFormat="1" ht="13.5" spans="1:10">
      <c r="A14" s="36">
        <f>IF(E14&gt;0,COUNTIF($E$3:E14,"&gt;0"),"")</f>
        <v>12</v>
      </c>
      <c r="B14" s="36" t="s">
        <v>86</v>
      </c>
      <c r="C14" s="36" t="s">
        <v>84</v>
      </c>
      <c r="D14" s="36" t="s">
        <v>85</v>
      </c>
      <c r="E14" s="36">
        <f>E13</f>
        <v>3</v>
      </c>
      <c r="F14" s="10"/>
      <c r="G14" s="10"/>
      <c r="H14" s="12">
        <f t="shared" si="0"/>
        <v>0</v>
      </c>
      <c r="I14" s="12">
        <f t="shared" si="1"/>
        <v>0</v>
      </c>
      <c r="J14" s="49"/>
    </row>
    <row r="15" s="29" customFormat="1" ht="13.5" spans="1:10">
      <c r="A15" s="36">
        <f>IF(E15&gt;0,COUNTIF($E$3:E15,"&gt;0"),"")</f>
        <v>13</v>
      </c>
      <c r="B15" s="36" t="s">
        <v>87</v>
      </c>
      <c r="C15" s="36" t="s">
        <v>88</v>
      </c>
      <c r="D15" s="36" t="s">
        <v>76</v>
      </c>
      <c r="E15" s="36">
        <v>26</v>
      </c>
      <c r="F15" s="10"/>
      <c r="G15" s="10"/>
      <c r="H15" s="12">
        <f t="shared" si="0"/>
        <v>0</v>
      </c>
      <c r="I15" s="12">
        <f t="shared" si="1"/>
        <v>0</v>
      </c>
      <c r="J15" s="49"/>
    </row>
    <row r="16" s="29" customFormat="1" ht="13.5" spans="1:10">
      <c r="A16" s="36">
        <f>IF(E16&gt;0,COUNTIF($E$3:E16,"&gt;0"),"")</f>
        <v>14</v>
      </c>
      <c r="B16" s="36" t="s">
        <v>89</v>
      </c>
      <c r="C16" s="36" t="s">
        <v>90</v>
      </c>
      <c r="D16" s="36" t="s">
        <v>85</v>
      </c>
      <c r="E16" s="36">
        <f>E13</f>
        <v>3</v>
      </c>
      <c r="F16" s="10"/>
      <c r="G16" s="10"/>
      <c r="H16" s="12">
        <f t="shared" si="0"/>
        <v>0</v>
      </c>
      <c r="I16" s="12">
        <f t="shared" si="1"/>
        <v>0</v>
      </c>
      <c r="J16" s="49"/>
    </row>
    <row r="17" s="29" customFormat="1" ht="13.5" spans="1:10">
      <c r="A17" s="36">
        <f>IF(E17&gt;0,COUNTIF($E$3:E17,"&gt;0"),"")</f>
        <v>15</v>
      </c>
      <c r="B17" s="36" t="s">
        <v>91</v>
      </c>
      <c r="C17" s="36" t="s">
        <v>92</v>
      </c>
      <c r="D17" s="36" t="s">
        <v>85</v>
      </c>
      <c r="E17" s="36">
        <v>7</v>
      </c>
      <c r="F17" s="10"/>
      <c r="G17" s="10"/>
      <c r="H17" s="12">
        <f t="shared" si="0"/>
        <v>0</v>
      </c>
      <c r="I17" s="12">
        <f t="shared" si="1"/>
        <v>0</v>
      </c>
      <c r="J17" s="49"/>
    </row>
    <row r="18" s="29" customFormat="1" ht="13.5" spans="1:10">
      <c r="A18" s="36">
        <f>IF(E18&gt;0,COUNTIF($E$3:E18,"&gt;0"),"")</f>
        <v>16</v>
      </c>
      <c r="B18" s="36" t="s">
        <v>93</v>
      </c>
      <c r="C18" s="36" t="s">
        <v>94</v>
      </c>
      <c r="D18" s="36" t="s">
        <v>76</v>
      </c>
      <c r="E18" s="36">
        <v>35</v>
      </c>
      <c r="F18" s="10"/>
      <c r="G18" s="10"/>
      <c r="H18" s="12">
        <f t="shared" si="0"/>
        <v>0</v>
      </c>
      <c r="I18" s="12">
        <f t="shared" si="1"/>
        <v>0</v>
      </c>
      <c r="J18" s="49"/>
    </row>
    <row r="19" s="29" customFormat="1" ht="13.5" spans="1:10">
      <c r="A19" s="36">
        <f>IF(E19&gt;0,COUNTIF($E$3:E19,"&gt;0"),"")</f>
        <v>17</v>
      </c>
      <c r="B19" s="36" t="s">
        <v>95</v>
      </c>
      <c r="C19" s="36" t="s">
        <v>96</v>
      </c>
      <c r="D19" s="36" t="s">
        <v>97</v>
      </c>
      <c r="E19" s="36">
        <v>151</v>
      </c>
      <c r="F19" s="10"/>
      <c r="G19" s="10"/>
      <c r="H19" s="12">
        <f t="shared" si="0"/>
        <v>0</v>
      </c>
      <c r="I19" s="12">
        <f t="shared" si="1"/>
        <v>0</v>
      </c>
      <c r="J19" s="49"/>
    </row>
    <row r="20" s="29" customFormat="1" ht="13.5" spans="1:10">
      <c r="A20" s="36">
        <f>IF(E20&gt;0,COUNTIF($E$3:E20,"&gt;0"),"")</f>
        <v>18</v>
      </c>
      <c r="B20" s="36" t="s">
        <v>98</v>
      </c>
      <c r="C20" s="36" t="s">
        <v>99</v>
      </c>
      <c r="D20" s="36" t="s">
        <v>97</v>
      </c>
      <c r="E20" s="36">
        <v>453</v>
      </c>
      <c r="F20" s="10"/>
      <c r="G20" s="10"/>
      <c r="H20" s="12">
        <f t="shared" si="0"/>
        <v>0</v>
      </c>
      <c r="I20" s="12">
        <f t="shared" si="1"/>
        <v>0</v>
      </c>
      <c r="J20" s="49"/>
    </row>
    <row r="21" s="29" customFormat="1" ht="13.5" spans="1:10">
      <c r="A21" s="36">
        <f>IF(E21&gt;0,COUNTIF($E$3:E21,"&gt;0"),"")</f>
        <v>19</v>
      </c>
      <c r="B21" s="36" t="s">
        <v>100</v>
      </c>
      <c r="C21" s="36" t="s">
        <v>101</v>
      </c>
      <c r="D21" s="36" t="s">
        <v>102</v>
      </c>
      <c r="E21" s="36">
        <v>1</v>
      </c>
      <c r="F21" s="10"/>
      <c r="G21" s="10"/>
      <c r="H21" s="12">
        <f t="shared" si="0"/>
        <v>0</v>
      </c>
      <c r="I21" s="12">
        <f t="shared" si="1"/>
        <v>0</v>
      </c>
      <c r="J21" s="49"/>
    </row>
    <row r="22" s="29" customFormat="1" ht="13.5" spans="1:10">
      <c r="A22" s="34">
        <f>IF(E22&gt;0,COUNTIF($E$3:E22,"&gt;0"),"")</f>
        <v>20</v>
      </c>
      <c r="B22" s="34" t="s">
        <v>103</v>
      </c>
      <c r="C22" s="34" t="s">
        <v>104</v>
      </c>
      <c r="D22" s="34" t="s">
        <v>76</v>
      </c>
      <c r="E22" s="34">
        <v>110</v>
      </c>
      <c r="F22" s="14"/>
      <c r="G22" s="12"/>
      <c r="H22" s="12">
        <f t="shared" si="0"/>
        <v>0</v>
      </c>
      <c r="I22" s="12">
        <f t="shared" si="1"/>
        <v>0</v>
      </c>
      <c r="J22" s="23" t="s">
        <v>59</v>
      </c>
    </row>
    <row r="23" s="29" customFormat="1" ht="13.5" spans="1:10">
      <c r="A23" s="36">
        <f>IF(E23&gt;0,COUNTIF($E$3:E23,"&gt;0"),"")</f>
        <v>21</v>
      </c>
      <c r="B23" s="36" t="s">
        <v>105</v>
      </c>
      <c r="C23" s="36" t="s">
        <v>106</v>
      </c>
      <c r="D23" s="36" t="s">
        <v>62</v>
      </c>
      <c r="E23" s="36">
        <v>6</v>
      </c>
      <c r="F23" s="10"/>
      <c r="G23" s="10"/>
      <c r="H23" s="12">
        <f t="shared" si="0"/>
        <v>0</v>
      </c>
      <c r="I23" s="12">
        <f t="shared" si="1"/>
        <v>0</v>
      </c>
      <c r="J23" s="49"/>
    </row>
    <row r="24" s="29" customFormat="1" ht="13.5" spans="1:10">
      <c r="A24" s="36">
        <f>IF(E24&gt;0,COUNTIF($E$3:E24,"&gt;0"),"")</f>
        <v>22</v>
      </c>
      <c r="B24" s="36" t="s">
        <v>107</v>
      </c>
      <c r="C24" s="36" t="s">
        <v>108</v>
      </c>
      <c r="D24" s="36" t="s">
        <v>109</v>
      </c>
      <c r="E24" s="36">
        <f>E23*2</f>
        <v>12</v>
      </c>
      <c r="F24" s="10"/>
      <c r="G24" s="10"/>
      <c r="H24" s="12">
        <f t="shared" si="0"/>
        <v>0</v>
      </c>
      <c r="I24" s="12">
        <f t="shared" si="1"/>
        <v>0</v>
      </c>
      <c r="J24" s="49"/>
    </row>
    <row r="25" s="29" customFormat="1" ht="13.5" spans="1:10">
      <c r="A25" s="36">
        <f>IF(E25&gt;0,COUNTIF($E$3:E25,"&gt;0"),"")</f>
        <v>23</v>
      </c>
      <c r="B25" s="36" t="s">
        <v>110</v>
      </c>
      <c r="C25" s="36" t="s">
        <v>111</v>
      </c>
      <c r="D25" s="36" t="s">
        <v>102</v>
      </c>
      <c r="E25" s="36">
        <f>E23</f>
        <v>6</v>
      </c>
      <c r="F25" s="10"/>
      <c r="G25" s="10"/>
      <c r="H25" s="12">
        <f t="shared" si="0"/>
        <v>0</v>
      </c>
      <c r="I25" s="12">
        <f t="shared" si="1"/>
        <v>0</v>
      </c>
      <c r="J25" s="49"/>
    </row>
    <row r="26" s="29" customFormat="1" ht="13.5" spans="1:10">
      <c r="A26" s="36">
        <f>IF(E26&gt;0,COUNTIF($E$3:E26,"&gt;0"),"")</f>
        <v>24</v>
      </c>
      <c r="B26" s="36" t="s">
        <v>112</v>
      </c>
      <c r="C26" s="36" t="s">
        <v>112</v>
      </c>
      <c r="D26" s="36" t="s">
        <v>102</v>
      </c>
      <c r="E26" s="36">
        <f>E23</f>
        <v>6</v>
      </c>
      <c r="F26" s="10"/>
      <c r="G26" s="10"/>
      <c r="H26" s="12">
        <f t="shared" si="0"/>
        <v>0</v>
      </c>
      <c r="I26" s="12">
        <f t="shared" si="1"/>
        <v>0</v>
      </c>
      <c r="J26" s="49"/>
    </row>
    <row r="27" s="29" customFormat="1" ht="13.5" spans="1:10">
      <c r="A27" s="36">
        <f>IF(E27&gt;0,COUNTIF($E$3:E27,"&gt;0"),"")</f>
        <v>25</v>
      </c>
      <c r="B27" s="36" t="s">
        <v>113</v>
      </c>
      <c r="C27" s="37"/>
      <c r="D27" s="36" t="s">
        <v>114</v>
      </c>
      <c r="E27" s="36">
        <v>40</v>
      </c>
      <c r="F27" s="10"/>
      <c r="G27" s="10"/>
      <c r="H27" s="12">
        <f t="shared" si="0"/>
        <v>0</v>
      </c>
      <c r="I27" s="12">
        <f t="shared" si="1"/>
        <v>0</v>
      </c>
      <c r="J27" s="49"/>
    </row>
    <row r="28" s="29" customFormat="1" ht="13.5" spans="1:10">
      <c r="A28" s="36">
        <f>IF(E28&gt;0,COUNTIF($E$3:E28,"&gt;0"),"")</f>
        <v>26</v>
      </c>
      <c r="B28" s="36" t="s">
        <v>115</v>
      </c>
      <c r="C28" s="36" t="s">
        <v>116</v>
      </c>
      <c r="D28" s="36" t="s">
        <v>85</v>
      </c>
      <c r="E28" s="36">
        <v>15</v>
      </c>
      <c r="F28" s="10"/>
      <c r="G28" s="10"/>
      <c r="H28" s="12">
        <f t="shared" si="0"/>
        <v>0</v>
      </c>
      <c r="I28" s="12">
        <f t="shared" si="1"/>
        <v>0</v>
      </c>
      <c r="J28" s="49"/>
    </row>
    <row r="29" s="29" customFormat="1" ht="13.5" spans="1:10">
      <c r="A29" s="36">
        <f>IF(E29&gt;0,COUNTIF($E$3:E29,"&gt;0"),"")</f>
        <v>27</v>
      </c>
      <c r="B29" s="36" t="s">
        <v>117</v>
      </c>
      <c r="C29" s="107" t="s">
        <v>118</v>
      </c>
      <c r="D29" s="36" t="s">
        <v>97</v>
      </c>
      <c r="E29" s="36">
        <v>200</v>
      </c>
      <c r="F29" s="10"/>
      <c r="G29" s="10"/>
      <c r="H29" s="12">
        <f t="shared" si="0"/>
        <v>0</v>
      </c>
      <c r="I29" s="12">
        <f t="shared" si="1"/>
        <v>0</v>
      </c>
      <c r="J29" s="49"/>
    </row>
    <row r="30" s="29" customFormat="1" ht="13.5" spans="1:10">
      <c r="A30" s="36">
        <f>IF(E30&gt;0,COUNTIF($E$3:E30,"&gt;0"),"")</f>
        <v>28</v>
      </c>
      <c r="B30" s="36" t="s">
        <v>119</v>
      </c>
      <c r="C30" s="36" t="s">
        <v>120</v>
      </c>
      <c r="D30" s="36" t="s">
        <v>97</v>
      </c>
      <c r="E30" s="36">
        <v>4</v>
      </c>
      <c r="F30" s="10"/>
      <c r="G30" s="10"/>
      <c r="H30" s="12">
        <f t="shared" si="0"/>
        <v>0</v>
      </c>
      <c r="I30" s="12">
        <f t="shared" si="1"/>
        <v>0</v>
      </c>
      <c r="J30" s="49"/>
    </row>
    <row r="31" s="29" customFormat="1" ht="13.5" spans="1:10">
      <c r="A31" s="36">
        <f>IF(E31&gt;0,COUNTIF($E$3:E31,"&gt;0"),"")</f>
        <v>29</v>
      </c>
      <c r="B31" s="36" t="s">
        <v>121</v>
      </c>
      <c r="C31" s="36" t="s">
        <v>122</v>
      </c>
      <c r="D31" s="36" t="s">
        <v>97</v>
      </c>
      <c r="E31" s="36">
        <v>18</v>
      </c>
      <c r="F31" s="10"/>
      <c r="G31" s="10"/>
      <c r="H31" s="12">
        <f t="shared" si="0"/>
        <v>0</v>
      </c>
      <c r="I31" s="12">
        <f t="shared" si="1"/>
        <v>0</v>
      </c>
      <c r="J31" s="49"/>
    </row>
    <row r="32" s="29" customFormat="1" ht="13.5" spans="1:10">
      <c r="A32" s="36">
        <f>IF(E32&gt;0,COUNTIF($E$3:E32,"&gt;0"),"")</f>
        <v>30</v>
      </c>
      <c r="B32" s="36" t="s">
        <v>123</v>
      </c>
      <c r="C32" s="36" t="s">
        <v>268</v>
      </c>
      <c r="D32" s="38" t="s">
        <v>70</v>
      </c>
      <c r="E32" s="38">
        <f>E5</f>
        <v>1</v>
      </c>
      <c r="F32" s="10"/>
      <c r="G32" s="10"/>
      <c r="H32" s="12">
        <f t="shared" si="0"/>
        <v>0</v>
      </c>
      <c r="I32" s="12">
        <f t="shared" si="1"/>
        <v>0</v>
      </c>
      <c r="J32" s="49"/>
    </row>
    <row r="33" s="29" customFormat="1" ht="13.5" spans="1:10">
      <c r="A33" s="36">
        <f>IF(E33&gt;0,COUNTIF($E$3:E33,"&gt;0"),"")</f>
        <v>31</v>
      </c>
      <c r="B33" s="36" t="s">
        <v>124</v>
      </c>
      <c r="C33" s="36" t="s">
        <v>269</v>
      </c>
      <c r="D33" s="38" t="s">
        <v>70</v>
      </c>
      <c r="E33" s="38">
        <f>E6</f>
        <v>4</v>
      </c>
      <c r="F33" s="10"/>
      <c r="G33" s="10"/>
      <c r="H33" s="12">
        <f t="shared" si="0"/>
        <v>0</v>
      </c>
      <c r="I33" s="12">
        <f t="shared" si="1"/>
        <v>0</v>
      </c>
      <c r="J33" s="49"/>
    </row>
    <row r="34" s="29" customFormat="1" ht="13.5" spans="1:10">
      <c r="A34" s="36">
        <f>IF(E34&gt;0,COUNTIF($E$3:E34,"&gt;0"),"")</f>
        <v>32</v>
      </c>
      <c r="B34" s="36" t="s">
        <v>125</v>
      </c>
      <c r="C34" s="36" t="s">
        <v>69</v>
      </c>
      <c r="D34" s="38" t="s">
        <v>70</v>
      </c>
      <c r="E34" s="38">
        <v>1</v>
      </c>
      <c r="F34" s="10"/>
      <c r="G34" s="10"/>
      <c r="H34" s="12">
        <f t="shared" si="0"/>
        <v>0</v>
      </c>
      <c r="I34" s="12">
        <f t="shared" si="1"/>
        <v>0</v>
      </c>
      <c r="J34" s="49"/>
    </row>
    <row r="35" s="29" customFormat="1" ht="13.5" spans="1:10">
      <c r="A35" s="36">
        <f>IF(E35&gt;0,COUNTIF($E$3:E35,"&gt;0"),"")</f>
        <v>33</v>
      </c>
      <c r="B35" s="36" t="s">
        <v>126</v>
      </c>
      <c r="C35" s="36" t="s">
        <v>127</v>
      </c>
      <c r="D35" s="38" t="s">
        <v>70</v>
      </c>
      <c r="E35" s="38">
        <v>1</v>
      </c>
      <c r="F35" s="10"/>
      <c r="G35" s="10"/>
      <c r="H35" s="12">
        <f t="shared" si="0"/>
        <v>0</v>
      </c>
      <c r="I35" s="12">
        <f t="shared" si="1"/>
        <v>0</v>
      </c>
      <c r="J35" s="49"/>
    </row>
    <row r="36" s="29" customFormat="1" ht="13.5" spans="1:10">
      <c r="A36" s="36">
        <f>IF(E36&gt;0,COUNTIF($E$3:E36,"&gt;0"),"")</f>
        <v>34</v>
      </c>
      <c r="B36" s="36" t="s">
        <v>128</v>
      </c>
      <c r="C36" s="38" t="s">
        <v>129</v>
      </c>
      <c r="D36" s="38" t="s">
        <v>97</v>
      </c>
      <c r="E36" s="38">
        <v>16</v>
      </c>
      <c r="F36" s="10"/>
      <c r="G36" s="10"/>
      <c r="H36" s="12">
        <f t="shared" si="0"/>
        <v>0</v>
      </c>
      <c r="I36" s="12">
        <f t="shared" si="1"/>
        <v>0</v>
      </c>
      <c r="J36" s="49"/>
    </row>
    <row r="37" s="29" customFormat="1" ht="13.5" spans="1:10">
      <c r="A37" s="36">
        <f>IF(E37&gt;0,COUNTIF($E$3:E37,"&gt;0"),"")</f>
        <v>35</v>
      </c>
      <c r="B37" s="38" t="s">
        <v>271</v>
      </c>
      <c r="C37" s="39"/>
      <c r="D37" s="38" t="s">
        <v>97</v>
      </c>
      <c r="E37" s="38">
        <v>35</v>
      </c>
      <c r="F37" s="10"/>
      <c r="G37" s="10"/>
      <c r="H37" s="12">
        <f t="shared" si="0"/>
        <v>0</v>
      </c>
      <c r="I37" s="12">
        <f t="shared" si="1"/>
        <v>0</v>
      </c>
      <c r="J37" s="49"/>
    </row>
    <row r="38" s="29" customFormat="1" ht="13.5" spans="1:10">
      <c r="A38" s="36">
        <f>IF(E38&gt;0,COUNTIF($E$3:E38,"&gt;0"),"")</f>
        <v>36</v>
      </c>
      <c r="B38" s="38" t="s">
        <v>131</v>
      </c>
      <c r="C38" s="38" t="s">
        <v>272</v>
      </c>
      <c r="D38" s="38" t="s">
        <v>62</v>
      </c>
      <c r="E38" s="38">
        <v>4</v>
      </c>
      <c r="F38" s="10"/>
      <c r="G38" s="10"/>
      <c r="H38" s="12">
        <f t="shared" si="0"/>
        <v>0</v>
      </c>
      <c r="I38" s="12">
        <f t="shared" si="1"/>
        <v>0</v>
      </c>
      <c r="J38" s="15"/>
    </row>
    <row r="39" s="29" customFormat="1" ht="13.5" spans="1:10">
      <c r="A39" s="36">
        <f>IF(E39&gt;0,COUNTIF($E$3:E39,"&gt;0"),"")</f>
        <v>37</v>
      </c>
      <c r="B39" s="38" t="s">
        <v>133</v>
      </c>
      <c r="C39" s="38" t="s">
        <v>272</v>
      </c>
      <c r="D39" s="38" t="s">
        <v>62</v>
      </c>
      <c r="E39" s="38">
        <v>2</v>
      </c>
      <c r="F39" s="10"/>
      <c r="G39" s="10"/>
      <c r="H39" s="12">
        <f t="shared" si="0"/>
        <v>0</v>
      </c>
      <c r="I39" s="12">
        <f t="shared" si="1"/>
        <v>0</v>
      </c>
      <c r="J39" s="15"/>
    </row>
    <row r="40" s="29" customFormat="1" ht="13.5" spans="1:10">
      <c r="A40" s="36">
        <f>IF(E40&gt;0,COUNTIF($E$3:E40,"&gt;0"),"")</f>
        <v>38</v>
      </c>
      <c r="B40" s="38" t="s">
        <v>273</v>
      </c>
      <c r="C40" s="38" t="s">
        <v>274</v>
      </c>
      <c r="D40" s="38" t="s">
        <v>85</v>
      </c>
      <c r="E40" s="38">
        <v>2</v>
      </c>
      <c r="F40" s="10"/>
      <c r="G40" s="10"/>
      <c r="H40" s="12">
        <f t="shared" si="0"/>
        <v>0</v>
      </c>
      <c r="I40" s="12">
        <f t="shared" si="1"/>
        <v>0</v>
      </c>
      <c r="J40" s="50"/>
    </row>
    <row r="41" s="29" customFormat="1" ht="13.5" spans="1:10">
      <c r="A41" s="36">
        <f>IF(E41&gt;0,COUNTIF($E$3:E41,"&gt;0"),"")</f>
        <v>39</v>
      </c>
      <c r="B41" s="7" t="s">
        <v>136</v>
      </c>
      <c r="C41" s="7" t="s">
        <v>275</v>
      </c>
      <c r="D41" s="7" t="s">
        <v>102</v>
      </c>
      <c r="E41" s="7">
        <v>1</v>
      </c>
      <c r="F41" s="10"/>
      <c r="G41" s="10"/>
      <c r="H41" s="12">
        <f t="shared" si="0"/>
        <v>0</v>
      </c>
      <c r="I41" s="12">
        <f t="shared" si="1"/>
        <v>0</v>
      </c>
      <c r="J41" s="15"/>
    </row>
    <row r="42" s="29" customFormat="1" ht="13.5" spans="1:10">
      <c r="A42" s="40">
        <v>40</v>
      </c>
      <c r="B42" s="41" t="s">
        <v>138</v>
      </c>
      <c r="C42" s="42"/>
      <c r="D42" s="42"/>
      <c r="E42" s="42"/>
      <c r="F42" s="43"/>
      <c r="G42" s="10"/>
      <c r="H42" s="10"/>
      <c r="I42" s="25">
        <f>ROUND(SUM(I3:I41),2)</f>
        <v>0</v>
      </c>
      <c r="J42" s="51"/>
    </row>
    <row r="43" s="29" customFormat="1" ht="13.5" spans="1:10">
      <c r="A43" s="44">
        <v>41</v>
      </c>
      <c r="B43" s="45" t="s">
        <v>139</v>
      </c>
      <c r="C43" s="24"/>
      <c r="D43" s="24"/>
      <c r="E43" s="24"/>
      <c r="F43" s="10"/>
      <c r="G43" s="10"/>
      <c r="H43" s="10"/>
      <c r="I43" s="25">
        <f>ROUND(I42*0.09,2)</f>
        <v>0</v>
      </c>
      <c r="J43" s="15"/>
    </row>
    <row r="44" s="29" customFormat="1" ht="13.5" spans="1:10">
      <c r="A44" s="44">
        <v>42</v>
      </c>
      <c r="B44" s="46" t="s">
        <v>140</v>
      </c>
      <c r="C44" s="46"/>
      <c r="D44" s="46"/>
      <c r="E44" s="46"/>
      <c r="F44" s="10"/>
      <c r="G44" s="10"/>
      <c r="H44" s="10"/>
      <c r="I44" s="25">
        <f>I42+I43</f>
        <v>0</v>
      </c>
      <c r="J44" s="15"/>
    </row>
    <row r="45" spans="1:10">
      <c r="A45" t="s">
        <v>141</v>
      </c>
      <c r="B45"/>
      <c r="C45"/>
      <c r="D45"/>
      <c r="E45"/>
      <c r="F45"/>
      <c r="G45"/>
      <c r="H45"/>
      <c r="I45"/>
      <c r="J45"/>
    </row>
  </sheetData>
  <mergeCells count="3">
    <mergeCell ref="A1:J1"/>
    <mergeCell ref="B43:E43"/>
    <mergeCell ref="B44:E44"/>
  </mergeCells>
  <pageMargins left="0.75" right="0.75" top="1" bottom="1" header="0.5" footer="0.5"/>
  <pageSetup paperSize="9" scale="64"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9"/>
  <sheetViews>
    <sheetView tabSelected="1" zoomScale="85" zoomScaleNormal="85" workbookViewId="0">
      <selection activeCell="I23" sqref="I23"/>
    </sheetView>
  </sheetViews>
  <sheetFormatPr defaultColWidth="9" defaultRowHeight="13.5"/>
  <cols>
    <col min="1" max="1" width="5.13333333333333" style="1" customWidth="1"/>
    <col min="2" max="2" width="15" style="1" customWidth="1"/>
    <col min="3" max="3" width="31.5" style="1" customWidth="1"/>
    <col min="4" max="4" width="5.13333333333333" style="1" customWidth="1"/>
    <col min="5" max="5" width="9.38333333333333" style="1" customWidth="1"/>
    <col min="6" max="6" width="9.13333333333333" style="1" customWidth="1"/>
    <col min="7" max="7" width="10.3833333333333" style="1" customWidth="1"/>
    <col min="8" max="8" width="12.6333333333333" style="2" customWidth="1"/>
    <col min="9" max="9" width="36.025" style="2" customWidth="1"/>
    <col min="10" max="11" width="12.6333333333333" style="2" customWidth="1"/>
    <col min="12" max="12" width="9.38333333333333" style="1" customWidth="1"/>
    <col min="13" max="16384" width="9" style="1"/>
  </cols>
  <sheetData>
    <row r="1" ht="14.25" spans="1:12">
      <c r="A1" s="3" t="s">
        <v>276</v>
      </c>
      <c r="B1" s="4"/>
      <c r="C1" s="4"/>
      <c r="D1" s="4"/>
      <c r="E1" s="4"/>
      <c r="F1" s="4"/>
      <c r="G1" s="4"/>
      <c r="H1" s="4"/>
      <c r="I1" s="4"/>
      <c r="J1" s="4"/>
      <c r="K1" s="4"/>
      <c r="L1" s="21"/>
    </row>
    <row r="2" ht="14.25" spans="1:12">
      <c r="A2" s="3" t="s">
        <v>143</v>
      </c>
      <c r="B2" s="4"/>
      <c r="C2" s="4"/>
      <c r="D2" s="4"/>
      <c r="E2" s="4"/>
      <c r="F2" s="4"/>
      <c r="G2" s="4"/>
      <c r="H2" s="4"/>
      <c r="I2" s="4"/>
      <c r="J2" s="4"/>
      <c r="K2" s="4"/>
      <c r="L2" s="21"/>
    </row>
    <row r="3" s="1" customFormat="1" spans="1:12">
      <c r="A3" s="5" t="s">
        <v>29</v>
      </c>
      <c r="B3" s="5" t="s">
        <v>144</v>
      </c>
      <c r="C3" s="5" t="s">
        <v>145</v>
      </c>
      <c r="D3" s="5" t="s">
        <v>50</v>
      </c>
      <c r="E3" s="5" t="s">
        <v>51</v>
      </c>
      <c r="F3" s="5" t="s">
        <v>146</v>
      </c>
      <c r="G3" s="5" t="s">
        <v>147</v>
      </c>
      <c r="H3" s="6" t="s">
        <v>52</v>
      </c>
      <c r="I3" s="6" t="s">
        <v>53</v>
      </c>
      <c r="J3" s="6" t="s">
        <v>54</v>
      </c>
      <c r="K3" s="6" t="s">
        <v>55</v>
      </c>
      <c r="L3" s="22" t="s">
        <v>33</v>
      </c>
    </row>
    <row r="4" s="1" customFormat="1" spans="1:12">
      <c r="A4" s="7">
        <v>1</v>
      </c>
      <c r="B4" s="7" t="s">
        <v>149</v>
      </c>
      <c r="C4" s="7" t="s">
        <v>150</v>
      </c>
      <c r="D4" s="7" t="s">
        <v>85</v>
      </c>
      <c r="E4" s="8">
        <v>10</v>
      </c>
      <c r="F4" s="7">
        <v>431</v>
      </c>
      <c r="G4" s="9">
        <f>E4*F4</f>
        <v>4310</v>
      </c>
      <c r="H4" s="10"/>
      <c r="I4" s="10"/>
      <c r="J4" s="10">
        <f>ROUND(SUM(H4:I4),2)</f>
        <v>0</v>
      </c>
      <c r="K4" s="10">
        <f>ROUND(E4*J4,2)</f>
        <v>0</v>
      </c>
      <c r="L4" s="15"/>
    </row>
    <row r="5" s="1" customFormat="1" spans="1:12">
      <c r="A5" s="7">
        <v>2</v>
      </c>
      <c r="B5" s="7" t="s">
        <v>149</v>
      </c>
      <c r="C5" s="7" t="s">
        <v>277</v>
      </c>
      <c r="D5" s="7" t="s">
        <v>85</v>
      </c>
      <c r="E5" s="8">
        <v>2</v>
      </c>
      <c r="F5" s="7">
        <v>550</v>
      </c>
      <c r="G5" s="9">
        <f>E5*F5</f>
        <v>1100</v>
      </c>
      <c r="H5" s="10"/>
      <c r="I5" s="10"/>
      <c r="J5" s="10">
        <f t="shared" ref="J5:J36" si="0">ROUND(SUM(H5:I5),2)</f>
        <v>0</v>
      </c>
      <c r="K5" s="10">
        <f t="shared" ref="K5:K36" si="1">ROUND(E5*J5,2)</f>
        <v>0</v>
      </c>
      <c r="L5" s="15"/>
    </row>
    <row r="6" s="1" customFormat="1" spans="1:12">
      <c r="A6" s="7">
        <v>3</v>
      </c>
      <c r="B6" s="11" t="s">
        <v>153</v>
      </c>
      <c r="C6" s="11" t="s">
        <v>154</v>
      </c>
      <c r="D6" s="11" t="s">
        <v>76</v>
      </c>
      <c r="E6" s="12">
        <v>1045.8</v>
      </c>
      <c r="F6" s="13">
        <v>0.18</v>
      </c>
      <c r="G6" s="13">
        <f>E6*F6</f>
        <v>188.244</v>
      </c>
      <c r="H6" s="14"/>
      <c r="I6" s="12"/>
      <c r="J6" s="10">
        <f t="shared" si="0"/>
        <v>0</v>
      </c>
      <c r="K6" s="10">
        <f t="shared" si="1"/>
        <v>0</v>
      </c>
      <c r="L6" s="19" t="s">
        <v>59</v>
      </c>
    </row>
    <row r="7" s="1" customFormat="1" spans="1:12">
      <c r="A7" s="7">
        <v>4</v>
      </c>
      <c r="B7" s="7" t="s">
        <v>153</v>
      </c>
      <c r="C7" s="7" t="s">
        <v>155</v>
      </c>
      <c r="D7" s="7" t="s">
        <v>76</v>
      </c>
      <c r="E7" s="10">
        <v>663.6</v>
      </c>
      <c r="F7" s="9">
        <v>0.326</v>
      </c>
      <c r="G7" s="9">
        <f>E7*F7</f>
        <v>216.3336</v>
      </c>
      <c r="H7" s="10"/>
      <c r="I7" s="10"/>
      <c r="J7" s="10">
        <f t="shared" si="0"/>
        <v>0</v>
      </c>
      <c r="K7" s="10">
        <f t="shared" si="1"/>
        <v>0</v>
      </c>
      <c r="L7" s="15"/>
    </row>
    <row r="8" s="1" customFormat="1" spans="1:12">
      <c r="A8" s="7">
        <v>5</v>
      </c>
      <c r="B8" s="7" t="s">
        <v>156</v>
      </c>
      <c r="C8" s="7" t="s">
        <v>157</v>
      </c>
      <c r="D8" s="7" t="s">
        <v>76</v>
      </c>
      <c r="E8" s="10">
        <v>1120</v>
      </c>
      <c r="F8" s="9"/>
      <c r="G8" s="9"/>
      <c r="H8" s="10"/>
      <c r="I8" s="10"/>
      <c r="J8" s="10">
        <f t="shared" si="0"/>
        <v>0</v>
      </c>
      <c r="K8" s="10">
        <f t="shared" si="1"/>
        <v>0</v>
      </c>
      <c r="L8" s="15"/>
    </row>
    <row r="9" s="1" customFormat="1" spans="1:12">
      <c r="A9" s="7">
        <v>6</v>
      </c>
      <c r="B9" s="7" t="s">
        <v>158</v>
      </c>
      <c r="C9" s="7" t="s">
        <v>159</v>
      </c>
      <c r="D9" s="7" t="s">
        <v>114</v>
      </c>
      <c r="E9" s="10">
        <v>61.8</v>
      </c>
      <c r="F9" s="7">
        <v>1</v>
      </c>
      <c r="G9" s="9">
        <f t="shared" ref="G9:G14" si="2">E9*F9</f>
        <v>61.8</v>
      </c>
      <c r="H9" s="10"/>
      <c r="I9" s="10"/>
      <c r="J9" s="10">
        <f t="shared" si="0"/>
        <v>0</v>
      </c>
      <c r="K9" s="10">
        <f t="shared" si="1"/>
        <v>0</v>
      </c>
      <c r="L9" s="15"/>
    </row>
    <row r="10" s="1" customFormat="1" spans="1:12">
      <c r="A10" s="7">
        <v>7</v>
      </c>
      <c r="B10" s="7" t="s">
        <v>161</v>
      </c>
      <c r="C10" s="7" t="s">
        <v>162</v>
      </c>
      <c r="D10" s="7" t="s">
        <v>109</v>
      </c>
      <c r="E10" s="7">
        <v>116</v>
      </c>
      <c r="F10" s="15"/>
      <c r="G10" s="9">
        <f t="shared" si="2"/>
        <v>0</v>
      </c>
      <c r="H10" s="10"/>
      <c r="I10" s="10"/>
      <c r="J10" s="10">
        <f t="shared" si="0"/>
        <v>0</v>
      </c>
      <c r="K10" s="10">
        <f t="shared" si="1"/>
        <v>0</v>
      </c>
      <c r="L10" s="15"/>
    </row>
    <row r="11" s="1" customFormat="1" spans="1:12">
      <c r="A11" s="7">
        <v>8</v>
      </c>
      <c r="B11" s="7" t="s">
        <v>163</v>
      </c>
      <c r="C11" s="7" t="s">
        <v>164</v>
      </c>
      <c r="D11" s="7" t="s">
        <v>109</v>
      </c>
      <c r="E11" s="7">
        <v>72</v>
      </c>
      <c r="F11" s="15"/>
      <c r="G11" s="9">
        <f t="shared" si="2"/>
        <v>0</v>
      </c>
      <c r="H11" s="10"/>
      <c r="I11" s="10"/>
      <c r="J11" s="10">
        <f t="shared" si="0"/>
        <v>0</v>
      </c>
      <c r="K11" s="10">
        <f t="shared" si="1"/>
        <v>0</v>
      </c>
      <c r="L11" s="15"/>
    </row>
    <row r="12" s="1" customFormat="1" spans="1:12">
      <c r="A12" s="7">
        <v>9</v>
      </c>
      <c r="B12" s="7" t="s">
        <v>165</v>
      </c>
      <c r="C12" s="7" t="s">
        <v>166</v>
      </c>
      <c r="D12" s="7" t="s">
        <v>167</v>
      </c>
      <c r="E12" s="7">
        <v>48</v>
      </c>
      <c r="F12" s="15"/>
      <c r="G12" s="9">
        <f t="shared" si="2"/>
        <v>0</v>
      </c>
      <c r="H12" s="10"/>
      <c r="I12" s="10"/>
      <c r="J12" s="10">
        <f t="shared" si="0"/>
        <v>0</v>
      </c>
      <c r="K12" s="10">
        <f t="shared" si="1"/>
        <v>0</v>
      </c>
      <c r="L12" s="15"/>
    </row>
    <row r="13" s="1" customFormat="1" spans="1:12">
      <c r="A13" s="7">
        <v>10</v>
      </c>
      <c r="B13" s="7" t="s">
        <v>168</v>
      </c>
      <c r="C13" s="7" t="s">
        <v>169</v>
      </c>
      <c r="D13" s="7" t="s">
        <v>109</v>
      </c>
      <c r="E13" s="7">
        <v>10</v>
      </c>
      <c r="F13" s="15"/>
      <c r="G13" s="9">
        <f t="shared" si="2"/>
        <v>0</v>
      </c>
      <c r="H13" s="10"/>
      <c r="I13" s="10"/>
      <c r="J13" s="10">
        <f t="shared" si="0"/>
        <v>0</v>
      </c>
      <c r="K13" s="10">
        <f t="shared" si="1"/>
        <v>0</v>
      </c>
      <c r="L13" s="15"/>
    </row>
    <row r="14" s="1" customFormat="1" spans="1:12">
      <c r="A14" s="7">
        <v>11</v>
      </c>
      <c r="B14" s="7" t="s">
        <v>170</v>
      </c>
      <c r="C14" s="7" t="s">
        <v>171</v>
      </c>
      <c r="D14" s="7" t="s">
        <v>172</v>
      </c>
      <c r="E14" s="7">
        <v>58</v>
      </c>
      <c r="F14" s="15"/>
      <c r="G14" s="9">
        <f t="shared" si="2"/>
        <v>0</v>
      </c>
      <c r="H14" s="10"/>
      <c r="I14" s="10"/>
      <c r="J14" s="10">
        <f t="shared" si="0"/>
        <v>0</v>
      </c>
      <c r="K14" s="10">
        <f t="shared" si="1"/>
        <v>0</v>
      </c>
      <c r="L14" s="15"/>
    </row>
    <row r="15" s="1" customFormat="1" spans="1:12">
      <c r="A15" s="7">
        <v>12</v>
      </c>
      <c r="B15" s="7" t="s">
        <v>170</v>
      </c>
      <c r="C15" s="7" t="s">
        <v>173</v>
      </c>
      <c r="D15" s="7" t="s">
        <v>172</v>
      </c>
      <c r="E15" s="7">
        <v>52</v>
      </c>
      <c r="F15" s="15"/>
      <c r="G15" s="9">
        <f t="shared" ref="G15:G20" si="3">E15*F15</f>
        <v>0</v>
      </c>
      <c r="H15" s="10"/>
      <c r="I15" s="10"/>
      <c r="J15" s="10">
        <f t="shared" si="0"/>
        <v>0</v>
      </c>
      <c r="K15" s="10">
        <f t="shared" si="1"/>
        <v>0</v>
      </c>
      <c r="L15" s="15"/>
    </row>
    <row r="16" s="1" customFormat="1" spans="1:12">
      <c r="A16" s="7">
        <v>13</v>
      </c>
      <c r="B16" s="7" t="s">
        <v>174</v>
      </c>
      <c r="C16" s="7" t="s">
        <v>175</v>
      </c>
      <c r="D16" s="7" t="s">
        <v>172</v>
      </c>
      <c r="E16" s="7">
        <v>32</v>
      </c>
      <c r="F16" s="15"/>
      <c r="G16" s="9">
        <f t="shared" si="3"/>
        <v>0</v>
      </c>
      <c r="H16" s="10"/>
      <c r="I16" s="10"/>
      <c r="J16" s="10">
        <f t="shared" si="0"/>
        <v>0</v>
      </c>
      <c r="K16" s="10">
        <f t="shared" si="1"/>
        <v>0</v>
      </c>
      <c r="L16" s="15"/>
    </row>
    <row r="17" s="1" customFormat="1" spans="1:12">
      <c r="A17" s="7">
        <v>14</v>
      </c>
      <c r="B17" s="7" t="s">
        <v>176</v>
      </c>
      <c r="C17" s="7" t="s">
        <v>177</v>
      </c>
      <c r="D17" s="7" t="s">
        <v>109</v>
      </c>
      <c r="E17" s="7">
        <v>48</v>
      </c>
      <c r="F17" s="15"/>
      <c r="G17" s="9">
        <f t="shared" si="3"/>
        <v>0</v>
      </c>
      <c r="H17" s="10"/>
      <c r="I17" s="10"/>
      <c r="J17" s="10">
        <f t="shared" si="0"/>
        <v>0</v>
      </c>
      <c r="K17" s="10">
        <f t="shared" si="1"/>
        <v>0</v>
      </c>
      <c r="L17" s="15"/>
    </row>
    <row r="18" s="1" customFormat="1" spans="1:12">
      <c r="A18" s="7">
        <v>15</v>
      </c>
      <c r="B18" s="7" t="s">
        <v>178</v>
      </c>
      <c r="C18" s="7" t="s">
        <v>179</v>
      </c>
      <c r="D18" s="7" t="s">
        <v>109</v>
      </c>
      <c r="E18" s="7">
        <v>48</v>
      </c>
      <c r="F18" s="15"/>
      <c r="G18" s="9">
        <f t="shared" si="3"/>
        <v>0</v>
      </c>
      <c r="H18" s="10"/>
      <c r="I18" s="10"/>
      <c r="J18" s="10">
        <f t="shared" si="0"/>
        <v>0</v>
      </c>
      <c r="K18" s="10">
        <f t="shared" si="1"/>
        <v>0</v>
      </c>
      <c r="L18" s="15"/>
    </row>
    <row r="19" s="1" customFormat="1" spans="1:12">
      <c r="A19" s="7">
        <v>16</v>
      </c>
      <c r="B19" s="7" t="s">
        <v>180</v>
      </c>
      <c r="C19" s="7" t="s">
        <v>181</v>
      </c>
      <c r="D19" s="7" t="s">
        <v>109</v>
      </c>
      <c r="E19" s="7">
        <v>48</v>
      </c>
      <c r="F19" s="15"/>
      <c r="G19" s="9">
        <f t="shared" si="3"/>
        <v>0</v>
      </c>
      <c r="H19" s="10"/>
      <c r="I19" s="10"/>
      <c r="J19" s="10">
        <f t="shared" si="0"/>
        <v>0</v>
      </c>
      <c r="K19" s="10">
        <f t="shared" si="1"/>
        <v>0</v>
      </c>
      <c r="L19" s="15"/>
    </row>
    <row r="20" s="1" customFormat="1" spans="1:12">
      <c r="A20" s="7">
        <v>17</v>
      </c>
      <c r="B20" s="7" t="s">
        <v>182</v>
      </c>
      <c r="C20" s="7" t="s">
        <v>183</v>
      </c>
      <c r="D20" s="7" t="s">
        <v>172</v>
      </c>
      <c r="E20" s="7">
        <v>24</v>
      </c>
      <c r="F20" s="7"/>
      <c r="G20" s="9">
        <f t="shared" si="3"/>
        <v>0</v>
      </c>
      <c r="H20" s="10"/>
      <c r="I20" s="10"/>
      <c r="J20" s="10">
        <f t="shared" si="0"/>
        <v>0</v>
      </c>
      <c r="K20" s="10">
        <f t="shared" si="1"/>
        <v>0</v>
      </c>
      <c r="L20" s="15"/>
    </row>
    <row r="21" s="1" customFormat="1" spans="1:12">
      <c r="A21" s="7">
        <v>18</v>
      </c>
      <c r="B21" s="7" t="s">
        <v>182</v>
      </c>
      <c r="C21" s="7" t="s">
        <v>184</v>
      </c>
      <c r="D21" s="7" t="s">
        <v>172</v>
      </c>
      <c r="E21" s="7">
        <v>24</v>
      </c>
      <c r="F21" s="7"/>
      <c r="G21" s="9">
        <f t="shared" ref="G21:G55" si="4">E21*F21</f>
        <v>0</v>
      </c>
      <c r="H21" s="10"/>
      <c r="I21" s="10"/>
      <c r="J21" s="10">
        <f t="shared" si="0"/>
        <v>0</v>
      </c>
      <c r="K21" s="10">
        <f t="shared" si="1"/>
        <v>0</v>
      </c>
      <c r="L21" s="15"/>
    </row>
    <row r="22" s="1" customFormat="1" spans="1:12">
      <c r="A22" s="7">
        <v>19</v>
      </c>
      <c r="B22" s="7" t="s">
        <v>185</v>
      </c>
      <c r="C22" s="7" t="s">
        <v>186</v>
      </c>
      <c r="D22" s="7" t="s">
        <v>172</v>
      </c>
      <c r="E22" s="7">
        <v>30</v>
      </c>
      <c r="F22" s="15"/>
      <c r="G22" s="9">
        <f t="shared" si="4"/>
        <v>0</v>
      </c>
      <c r="H22" s="10"/>
      <c r="I22" s="10"/>
      <c r="J22" s="10">
        <f t="shared" si="0"/>
        <v>0</v>
      </c>
      <c r="K22" s="10">
        <f t="shared" si="1"/>
        <v>0</v>
      </c>
      <c r="L22" s="15"/>
    </row>
    <row r="23" s="1" customFormat="1" spans="1:12">
      <c r="A23" s="7">
        <v>20</v>
      </c>
      <c r="B23" s="7" t="s">
        <v>187</v>
      </c>
      <c r="C23" s="7" t="s">
        <v>188</v>
      </c>
      <c r="D23" s="7" t="s">
        <v>172</v>
      </c>
      <c r="E23" s="7">
        <v>10</v>
      </c>
      <c r="F23" s="15"/>
      <c r="G23" s="9">
        <f t="shared" si="4"/>
        <v>0</v>
      </c>
      <c r="H23" s="10"/>
      <c r="I23" s="10"/>
      <c r="J23" s="10">
        <f t="shared" si="0"/>
        <v>0</v>
      </c>
      <c r="K23" s="10">
        <f t="shared" si="1"/>
        <v>0</v>
      </c>
      <c r="L23" s="15"/>
    </row>
    <row r="24" s="1" customFormat="1" spans="1:12">
      <c r="A24" s="7">
        <v>21</v>
      </c>
      <c r="B24" s="7" t="s">
        <v>189</v>
      </c>
      <c r="C24" s="7" t="s">
        <v>190</v>
      </c>
      <c r="D24" s="7" t="s">
        <v>109</v>
      </c>
      <c r="E24" s="7">
        <v>10</v>
      </c>
      <c r="F24" s="15"/>
      <c r="G24" s="9">
        <f t="shared" si="4"/>
        <v>0</v>
      </c>
      <c r="H24" s="10"/>
      <c r="I24" s="10"/>
      <c r="J24" s="10">
        <f t="shared" si="0"/>
        <v>0</v>
      </c>
      <c r="K24" s="10">
        <f t="shared" si="1"/>
        <v>0</v>
      </c>
      <c r="L24" s="15"/>
    </row>
    <row r="25" s="1" customFormat="1" spans="1:12">
      <c r="A25" s="7">
        <v>22</v>
      </c>
      <c r="B25" s="7" t="s">
        <v>191</v>
      </c>
      <c r="C25" s="7" t="s">
        <v>192</v>
      </c>
      <c r="D25" s="7" t="s">
        <v>109</v>
      </c>
      <c r="E25" s="7">
        <v>10</v>
      </c>
      <c r="F25" s="15"/>
      <c r="G25" s="9">
        <f t="shared" si="4"/>
        <v>0</v>
      </c>
      <c r="H25" s="10"/>
      <c r="I25" s="10"/>
      <c r="J25" s="10">
        <f t="shared" si="0"/>
        <v>0</v>
      </c>
      <c r="K25" s="10">
        <f t="shared" si="1"/>
        <v>0</v>
      </c>
      <c r="L25" s="15"/>
    </row>
    <row r="26" s="1" customFormat="1" spans="1:12">
      <c r="A26" s="7">
        <v>23</v>
      </c>
      <c r="B26" s="7" t="s">
        <v>194</v>
      </c>
      <c r="C26" s="7" t="s">
        <v>195</v>
      </c>
      <c r="D26" s="7" t="s">
        <v>58</v>
      </c>
      <c r="E26" s="7">
        <v>36</v>
      </c>
      <c r="F26" s="7">
        <v>11.84</v>
      </c>
      <c r="G26" s="9">
        <f t="shared" si="4"/>
        <v>426.24</v>
      </c>
      <c r="H26" s="10"/>
      <c r="I26" s="10"/>
      <c r="J26" s="10">
        <f t="shared" si="0"/>
        <v>0</v>
      </c>
      <c r="K26" s="10">
        <f t="shared" si="1"/>
        <v>0</v>
      </c>
      <c r="L26" s="15"/>
    </row>
    <row r="27" s="1" customFormat="1" spans="1:12">
      <c r="A27" s="7">
        <v>24</v>
      </c>
      <c r="B27" s="7" t="s">
        <v>196</v>
      </c>
      <c r="C27" s="7" t="s">
        <v>197</v>
      </c>
      <c r="D27" s="7" t="s">
        <v>58</v>
      </c>
      <c r="E27" s="7">
        <v>29</v>
      </c>
      <c r="F27" s="7">
        <v>4.58</v>
      </c>
      <c r="G27" s="9">
        <f t="shared" si="4"/>
        <v>132.82</v>
      </c>
      <c r="H27" s="10"/>
      <c r="I27" s="10"/>
      <c r="J27" s="10">
        <f t="shared" si="0"/>
        <v>0</v>
      </c>
      <c r="K27" s="10">
        <f t="shared" si="1"/>
        <v>0</v>
      </c>
      <c r="L27" s="15"/>
    </row>
    <row r="28" s="1" customFormat="1" spans="1:12">
      <c r="A28" s="7">
        <v>25</v>
      </c>
      <c r="B28" s="7" t="s">
        <v>198</v>
      </c>
      <c r="C28" s="7" t="s">
        <v>199</v>
      </c>
      <c r="D28" s="7" t="s">
        <v>58</v>
      </c>
      <c r="E28" s="7">
        <v>56</v>
      </c>
      <c r="F28" s="7">
        <v>3.77</v>
      </c>
      <c r="G28" s="9">
        <f t="shared" si="4"/>
        <v>211.12</v>
      </c>
      <c r="H28" s="10"/>
      <c r="I28" s="10"/>
      <c r="J28" s="10">
        <f t="shared" si="0"/>
        <v>0</v>
      </c>
      <c r="K28" s="10">
        <f t="shared" si="1"/>
        <v>0</v>
      </c>
      <c r="L28" s="15"/>
    </row>
    <row r="29" s="1" customFormat="1" spans="1:12">
      <c r="A29" s="7">
        <v>26</v>
      </c>
      <c r="B29" s="7" t="s">
        <v>200</v>
      </c>
      <c r="C29" s="106" t="s">
        <v>278</v>
      </c>
      <c r="D29" s="16" t="s">
        <v>58</v>
      </c>
      <c r="E29" s="7">
        <v>48</v>
      </c>
      <c r="F29" s="7">
        <v>3</v>
      </c>
      <c r="G29" s="9">
        <f t="shared" si="4"/>
        <v>144</v>
      </c>
      <c r="H29" s="10"/>
      <c r="I29" s="10"/>
      <c r="J29" s="10">
        <f t="shared" si="0"/>
        <v>0</v>
      </c>
      <c r="K29" s="10">
        <f t="shared" si="1"/>
        <v>0</v>
      </c>
      <c r="L29" s="15"/>
    </row>
    <row r="30" s="1" customFormat="1" spans="1:12">
      <c r="A30" s="7">
        <v>27</v>
      </c>
      <c r="B30" s="7" t="s">
        <v>202</v>
      </c>
      <c r="C30" s="7" t="s">
        <v>279</v>
      </c>
      <c r="D30" s="7" t="s">
        <v>58</v>
      </c>
      <c r="E30" s="7">
        <v>65</v>
      </c>
      <c r="F30" s="7">
        <v>1.67</v>
      </c>
      <c r="G30" s="9">
        <f t="shared" si="4"/>
        <v>108.55</v>
      </c>
      <c r="H30" s="10"/>
      <c r="I30" s="10"/>
      <c r="J30" s="10">
        <f t="shared" si="0"/>
        <v>0</v>
      </c>
      <c r="K30" s="10">
        <f t="shared" si="1"/>
        <v>0</v>
      </c>
      <c r="L30" s="15"/>
    </row>
    <row r="31" s="1" customFormat="1" spans="1:12">
      <c r="A31" s="7">
        <v>28</v>
      </c>
      <c r="B31" s="7" t="s">
        <v>204</v>
      </c>
      <c r="C31" s="7" t="s">
        <v>280</v>
      </c>
      <c r="D31" s="7" t="s">
        <v>58</v>
      </c>
      <c r="E31" s="7">
        <v>29</v>
      </c>
      <c r="F31" s="7">
        <v>1.5</v>
      </c>
      <c r="G31" s="9">
        <f t="shared" si="4"/>
        <v>43.5</v>
      </c>
      <c r="H31" s="10"/>
      <c r="I31" s="10"/>
      <c r="J31" s="10">
        <f t="shared" si="0"/>
        <v>0</v>
      </c>
      <c r="K31" s="10">
        <f t="shared" si="1"/>
        <v>0</v>
      </c>
      <c r="L31" s="15"/>
    </row>
    <row r="32" s="1" customFormat="1" spans="1:12">
      <c r="A32" s="7">
        <v>29</v>
      </c>
      <c r="B32" s="7" t="s">
        <v>206</v>
      </c>
      <c r="C32" s="7" t="s">
        <v>281</v>
      </c>
      <c r="D32" s="7" t="s">
        <v>172</v>
      </c>
      <c r="E32" s="7">
        <v>10</v>
      </c>
      <c r="F32" s="7">
        <v>5.24</v>
      </c>
      <c r="G32" s="9">
        <f t="shared" si="4"/>
        <v>52.4</v>
      </c>
      <c r="H32" s="10"/>
      <c r="I32" s="10"/>
      <c r="J32" s="10">
        <f t="shared" si="0"/>
        <v>0</v>
      </c>
      <c r="K32" s="10">
        <f t="shared" si="1"/>
        <v>0</v>
      </c>
      <c r="L32" s="15"/>
    </row>
    <row r="33" s="1" customFormat="1" spans="1:12">
      <c r="A33" s="7">
        <v>30</v>
      </c>
      <c r="B33" s="7" t="s">
        <v>208</v>
      </c>
      <c r="C33" s="7" t="s">
        <v>209</v>
      </c>
      <c r="D33" s="7" t="s">
        <v>172</v>
      </c>
      <c r="E33" s="7">
        <v>28</v>
      </c>
      <c r="F33" s="7">
        <v>4.15</v>
      </c>
      <c r="G33" s="9">
        <f t="shared" si="4"/>
        <v>116.2</v>
      </c>
      <c r="H33" s="10"/>
      <c r="I33" s="10"/>
      <c r="J33" s="10">
        <f t="shared" si="0"/>
        <v>0</v>
      </c>
      <c r="K33" s="10">
        <f t="shared" si="1"/>
        <v>0</v>
      </c>
      <c r="L33" s="15"/>
    </row>
    <row r="34" s="1" customFormat="1" spans="1:12">
      <c r="A34" s="7">
        <v>31</v>
      </c>
      <c r="B34" s="7" t="s">
        <v>210</v>
      </c>
      <c r="C34" s="7" t="s">
        <v>211</v>
      </c>
      <c r="D34" s="7" t="s">
        <v>85</v>
      </c>
      <c r="E34" s="7">
        <v>10</v>
      </c>
      <c r="F34" s="7">
        <v>7.3</v>
      </c>
      <c r="G34" s="9">
        <f t="shared" si="4"/>
        <v>73</v>
      </c>
      <c r="H34" s="10"/>
      <c r="I34" s="10"/>
      <c r="J34" s="10">
        <f t="shared" si="0"/>
        <v>0</v>
      </c>
      <c r="K34" s="10">
        <f t="shared" si="1"/>
        <v>0</v>
      </c>
      <c r="L34" s="15"/>
    </row>
    <row r="35" s="1" customFormat="1" spans="1:12">
      <c r="A35" s="7">
        <v>32</v>
      </c>
      <c r="B35" s="7" t="s">
        <v>212</v>
      </c>
      <c r="C35" s="106" t="s">
        <v>213</v>
      </c>
      <c r="D35" s="7" t="s">
        <v>172</v>
      </c>
      <c r="E35" s="7">
        <v>1</v>
      </c>
      <c r="F35" s="7">
        <v>3.44</v>
      </c>
      <c r="G35" s="9">
        <f t="shared" si="4"/>
        <v>3.44</v>
      </c>
      <c r="H35" s="10"/>
      <c r="I35" s="10"/>
      <c r="J35" s="10">
        <f t="shared" si="0"/>
        <v>0</v>
      </c>
      <c r="K35" s="10">
        <f t="shared" si="1"/>
        <v>0</v>
      </c>
      <c r="L35" s="15"/>
    </row>
    <row r="36" s="1" customFormat="1" spans="1:12">
      <c r="A36" s="7">
        <v>33</v>
      </c>
      <c r="B36" s="7" t="s">
        <v>212</v>
      </c>
      <c r="C36" s="106" t="s">
        <v>214</v>
      </c>
      <c r="D36" s="7" t="s">
        <v>172</v>
      </c>
      <c r="E36" s="7">
        <v>1</v>
      </c>
      <c r="F36" s="7">
        <v>3.58</v>
      </c>
      <c r="G36" s="9">
        <f t="shared" si="4"/>
        <v>3.58</v>
      </c>
      <c r="H36" s="10"/>
      <c r="I36" s="10"/>
      <c r="J36" s="10">
        <f t="shared" si="0"/>
        <v>0</v>
      </c>
      <c r="K36" s="10">
        <f t="shared" si="1"/>
        <v>0</v>
      </c>
      <c r="L36" s="15"/>
    </row>
    <row r="37" s="1" customFormat="1" spans="1:12">
      <c r="A37" s="7">
        <v>34</v>
      </c>
      <c r="B37" s="7" t="s">
        <v>212</v>
      </c>
      <c r="C37" s="106" t="s">
        <v>215</v>
      </c>
      <c r="D37" s="7" t="s">
        <v>172</v>
      </c>
      <c r="E37" s="7">
        <v>1</v>
      </c>
      <c r="F37" s="7">
        <v>3.74</v>
      </c>
      <c r="G37" s="9">
        <f t="shared" si="4"/>
        <v>3.74</v>
      </c>
      <c r="H37" s="10"/>
      <c r="I37" s="10"/>
      <c r="J37" s="10">
        <f t="shared" ref="J37:J65" si="5">ROUND(SUM(H37:I37),2)</f>
        <v>0</v>
      </c>
      <c r="K37" s="10">
        <f t="shared" ref="K37:K65" si="6">ROUND(E37*J37,2)</f>
        <v>0</v>
      </c>
      <c r="L37" s="15"/>
    </row>
    <row r="38" s="1" customFormat="1" spans="1:12">
      <c r="A38" s="7">
        <v>35</v>
      </c>
      <c r="B38" s="7" t="s">
        <v>212</v>
      </c>
      <c r="C38" s="106" t="s">
        <v>216</v>
      </c>
      <c r="D38" s="7" t="s">
        <v>172</v>
      </c>
      <c r="E38" s="7">
        <v>1</v>
      </c>
      <c r="F38" s="7">
        <v>3.88</v>
      </c>
      <c r="G38" s="9">
        <f t="shared" si="4"/>
        <v>3.88</v>
      </c>
      <c r="H38" s="10"/>
      <c r="I38" s="10"/>
      <c r="J38" s="10">
        <f t="shared" si="5"/>
        <v>0</v>
      </c>
      <c r="K38" s="10">
        <f t="shared" si="6"/>
        <v>0</v>
      </c>
      <c r="L38" s="15"/>
    </row>
    <row r="39" s="1" customFormat="1" spans="1:12">
      <c r="A39" s="7">
        <v>36</v>
      </c>
      <c r="B39" s="7" t="s">
        <v>212</v>
      </c>
      <c r="C39" s="106" t="s">
        <v>217</v>
      </c>
      <c r="D39" s="7" t="s">
        <v>172</v>
      </c>
      <c r="E39" s="7">
        <v>1</v>
      </c>
      <c r="F39" s="7">
        <v>4.1</v>
      </c>
      <c r="G39" s="9">
        <f t="shared" si="4"/>
        <v>4.1</v>
      </c>
      <c r="H39" s="10"/>
      <c r="I39" s="10"/>
      <c r="J39" s="10">
        <f t="shared" si="5"/>
        <v>0</v>
      </c>
      <c r="K39" s="10">
        <f t="shared" si="6"/>
        <v>0</v>
      </c>
      <c r="L39" s="15"/>
    </row>
    <row r="40" s="1" customFormat="1" spans="1:12">
      <c r="A40" s="7">
        <v>37</v>
      </c>
      <c r="B40" s="7" t="s">
        <v>212</v>
      </c>
      <c r="C40" s="106" t="s">
        <v>218</v>
      </c>
      <c r="D40" s="7" t="s">
        <v>172</v>
      </c>
      <c r="E40" s="7">
        <v>3</v>
      </c>
      <c r="F40" s="7">
        <v>4.22</v>
      </c>
      <c r="G40" s="9">
        <f t="shared" si="4"/>
        <v>12.66</v>
      </c>
      <c r="H40" s="10"/>
      <c r="I40" s="10"/>
      <c r="J40" s="10">
        <f t="shared" si="5"/>
        <v>0</v>
      </c>
      <c r="K40" s="10">
        <f t="shared" si="6"/>
        <v>0</v>
      </c>
      <c r="L40" s="15"/>
    </row>
    <row r="41" s="1" customFormat="1" spans="1:12">
      <c r="A41" s="7">
        <v>38</v>
      </c>
      <c r="B41" s="7" t="s">
        <v>219</v>
      </c>
      <c r="C41" s="106" t="s">
        <v>220</v>
      </c>
      <c r="D41" s="7" t="s">
        <v>172</v>
      </c>
      <c r="E41" s="7">
        <v>14</v>
      </c>
      <c r="F41" s="7">
        <v>2.65</v>
      </c>
      <c r="G41" s="9">
        <f t="shared" si="4"/>
        <v>37.1</v>
      </c>
      <c r="H41" s="10"/>
      <c r="I41" s="10"/>
      <c r="J41" s="10">
        <f t="shared" si="5"/>
        <v>0</v>
      </c>
      <c r="K41" s="10">
        <f t="shared" si="6"/>
        <v>0</v>
      </c>
      <c r="L41" s="15"/>
    </row>
    <row r="42" s="1" customFormat="1" spans="1:12">
      <c r="A42" s="7">
        <v>39</v>
      </c>
      <c r="B42" s="7" t="s">
        <v>221</v>
      </c>
      <c r="C42" s="7" t="s">
        <v>282</v>
      </c>
      <c r="D42" s="7" t="s">
        <v>223</v>
      </c>
      <c r="E42" s="7">
        <v>12</v>
      </c>
      <c r="F42" s="7">
        <v>0.12</v>
      </c>
      <c r="G42" s="9">
        <f t="shared" si="4"/>
        <v>1.44</v>
      </c>
      <c r="H42" s="10"/>
      <c r="I42" s="10"/>
      <c r="J42" s="10">
        <f t="shared" si="5"/>
        <v>0</v>
      </c>
      <c r="K42" s="10">
        <f t="shared" si="6"/>
        <v>0</v>
      </c>
      <c r="L42" s="15"/>
    </row>
    <row r="43" s="1" customFormat="1" spans="1:12">
      <c r="A43" s="7">
        <v>40</v>
      </c>
      <c r="B43" s="7" t="s">
        <v>221</v>
      </c>
      <c r="C43" s="7" t="s">
        <v>224</v>
      </c>
      <c r="D43" s="7" t="s">
        <v>223</v>
      </c>
      <c r="E43" s="7">
        <v>56</v>
      </c>
      <c r="F43" s="7">
        <v>0.22</v>
      </c>
      <c r="G43" s="9">
        <f t="shared" si="4"/>
        <v>12.32</v>
      </c>
      <c r="H43" s="10"/>
      <c r="I43" s="10"/>
      <c r="J43" s="10">
        <f t="shared" si="5"/>
        <v>0</v>
      </c>
      <c r="K43" s="10">
        <f t="shared" si="6"/>
        <v>0</v>
      </c>
      <c r="L43" s="15"/>
    </row>
    <row r="44" s="1" customFormat="1" spans="1:12">
      <c r="A44" s="7">
        <v>41</v>
      </c>
      <c r="B44" s="7" t="s">
        <v>221</v>
      </c>
      <c r="C44" s="7" t="s">
        <v>283</v>
      </c>
      <c r="D44" s="7" t="s">
        <v>223</v>
      </c>
      <c r="E44" s="7">
        <v>12</v>
      </c>
      <c r="F44" s="7">
        <v>0.25</v>
      </c>
      <c r="G44" s="9">
        <f t="shared" si="4"/>
        <v>3</v>
      </c>
      <c r="H44" s="10"/>
      <c r="I44" s="10"/>
      <c r="J44" s="10">
        <f t="shared" si="5"/>
        <v>0</v>
      </c>
      <c r="K44" s="10">
        <f t="shared" si="6"/>
        <v>0</v>
      </c>
      <c r="L44" s="15"/>
    </row>
    <row r="45" s="1" customFormat="1" spans="1:12">
      <c r="A45" s="7">
        <v>42</v>
      </c>
      <c r="B45" s="7" t="s">
        <v>226</v>
      </c>
      <c r="C45" s="7" t="s">
        <v>227</v>
      </c>
      <c r="D45" s="7" t="s">
        <v>85</v>
      </c>
      <c r="E45" s="7">
        <v>116</v>
      </c>
      <c r="F45" s="7">
        <v>0.15</v>
      </c>
      <c r="G45" s="9">
        <f t="shared" si="4"/>
        <v>17.4</v>
      </c>
      <c r="H45" s="10"/>
      <c r="I45" s="10"/>
      <c r="J45" s="10">
        <f t="shared" si="5"/>
        <v>0</v>
      </c>
      <c r="K45" s="10">
        <f t="shared" si="6"/>
        <v>0</v>
      </c>
      <c r="L45" s="15"/>
    </row>
    <row r="46" s="1" customFormat="1" spans="1:12">
      <c r="A46" s="7">
        <v>43</v>
      </c>
      <c r="B46" s="7" t="s">
        <v>228</v>
      </c>
      <c r="C46" s="7" t="s">
        <v>229</v>
      </c>
      <c r="D46" s="7" t="s">
        <v>85</v>
      </c>
      <c r="E46" s="7">
        <v>116</v>
      </c>
      <c r="F46" s="7">
        <v>0.37</v>
      </c>
      <c r="G46" s="9">
        <f t="shared" si="4"/>
        <v>42.92</v>
      </c>
      <c r="H46" s="10"/>
      <c r="I46" s="10"/>
      <c r="J46" s="10">
        <f t="shared" si="5"/>
        <v>0</v>
      </c>
      <c r="K46" s="10">
        <f t="shared" si="6"/>
        <v>0</v>
      </c>
      <c r="L46" s="15"/>
    </row>
    <row r="47" s="1" customFormat="1" spans="1:12">
      <c r="A47" s="7">
        <v>44</v>
      </c>
      <c r="B47" s="7" t="s">
        <v>230</v>
      </c>
      <c r="C47" s="7" t="s">
        <v>231</v>
      </c>
      <c r="D47" s="7" t="s">
        <v>85</v>
      </c>
      <c r="E47" s="7">
        <v>72</v>
      </c>
      <c r="F47" s="7">
        <v>0.96</v>
      </c>
      <c r="G47" s="9">
        <f t="shared" si="4"/>
        <v>69.12</v>
      </c>
      <c r="H47" s="10"/>
      <c r="I47" s="10"/>
      <c r="J47" s="10">
        <f t="shared" si="5"/>
        <v>0</v>
      </c>
      <c r="K47" s="10">
        <f t="shared" si="6"/>
        <v>0</v>
      </c>
      <c r="L47" s="15"/>
    </row>
    <row r="48" s="1" customFormat="1" spans="1:12">
      <c r="A48" s="7">
        <v>45</v>
      </c>
      <c r="B48" s="7" t="s">
        <v>234</v>
      </c>
      <c r="C48" s="7" t="s">
        <v>235</v>
      </c>
      <c r="D48" s="7" t="s">
        <v>58</v>
      </c>
      <c r="E48" s="7">
        <v>10</v>
      </c>
      <c r="F48" s="7">
        <v>136</v>
      </c>
      <c r="G48" s="9">
        <f t="shared" si="4"/>
        <v>1360</v>
      </c>
      <c r="H48" s="10"/>
      <c r="I48" s="10"/>
      <c r="J48" s="10">
        <f t="shared" si="5"/>
        <v>0</v>
      </c>
      <c r="K48" s="10">
        <f t="shared" si="6"/>
        <v>0</v>
      </c>
      <c r="L48" s="15"/>
    </row>
    <row r="49" s="1" customFormat="1" spans="1:12">
      <c r="A49" s="7">
        <v>46</v>
      </c>
      <c r="B49" s="7" t="s">
        <v>237</v>
      </c>
      <c r="C49" s="7" t="s">
        <v>238</v>
      </c>
      <c r="D49" s="7" t="s">
        <v>58</v>
      </c>
      <c r="E49" s="7">
        <v>12</v>
      </c>
      <c r="F49" s="15"/>
      <c r="G49" s="9">
        <f t="shared" si="4"/>
        <v>0</v>
      </c>
      <c r="H49" s="10"/>
      <c r="I49" s="10"/>
      <c r="J49" s="10">
        <f t="shared" si="5"/>
        <v>0</v>
      </c>
      <c r="K49" s="10">
        <f t="shared" si="6"/>
        <v>0</v>
      </c>
      <c r="L49" s="15"/>
    </row>
    <row r="50" s="1" customFormat="1" spans="1:12">
      <c r="A50" s="7">
        <v>47</v>
      </c>
      <c r="B50" s="7" t="s">
        <v>239</v>
      </c>
      <c r="C50" s="7" t="s">
        <v>240</v>
      </c>
      <c r="D50" s="7" t="s">
        <v>76</v>
      </c>
      <c r="E50" s="7">
        <v>2</v>
      </c>
      <c r="F50" s="15"/>
      <c r="G50" s="9">
        <f t="shared" si="4"/>
        <v>0</v>
      </c>
      <c r="H50" s="10"/>
      <c r="I50" s="10"/>
      <c r="J50" s="10">
        <f t="shared" si="5"/>
        <v>0</v>
      </c>
      <c r="K50" s="10">
        <f t="shared" si="6"/>
        <v>0</v>
      </c>
      <c r="L50" s="15"/>
    </row>
    <row r="51" s="1" customFormat="1" spans="1:12">
      <c r="A51" s="7">
        <v>48</v>
      </c>
      <c r="B51" s="7" t="s">
        <v>239</v>
      </c>
      <c r="C51" s="7" t="s">
        <v>241</v>
      </c>
      <c r="D51" s="7" t="s">
        <v>76</v>
      </c>
      <c r="E51" s="7">
        <v>116</v>
      </c>
      <c r="F51" s="15"/>
      <c r="G51" s="9">
        <f t="shared" si="4"/>
        <v>0</v>
      </c>
      <c r="H51" s="10"/>
      <c r="I51" s="10"/>
      <c r="J51" s="10">
        <f t="shared" si="5"/>
        <v>0</v>
      </c>
      <c r="K51" s="10">
        <f t="shared" si="6"/>
        <v>0</v>
      </c>
      <c r="L51" s="15"/>
    </row>
    <row r="52" s="1" customFormat="1" spans="1:12">
      <c r="A52" s="7">
        <v>49</v>
      </c>
      <c r="B52" s="7" t="s">
        <v>242</v>
      </c>
      <c r="C52" s="7" t="s">
        <v>241</v>
      </c>
      <c r="D52" s="7" t="s">
        <v>102</v>
      </c>
      <c r="E52" s="7">
        <v>87</v>
      </c>
      <c r="F52" s="15"/>
      <c r="G52" s="9">
        <f t="shared" si="4"/>
        <v>0</v>
      </c>
      <c r="H52" s="10"/>
      <c r="I52" s="10"/>
      <c r="J52" s="10">
        <f t="shared" si="5"/>
        <v>0</v>
      </c>
      <c r="K52" s="10">
        <f t="shared" si="6"/>
        <v>0</v>
      </c>
      <c r="L52" s="15"/>
    </row>
    <row r="53" s="1" customFormat="1" spans="1:12">
      <c r="A53" s="7">
        <v>50</v>
      </c>
      <c r="B53" s="7" t="s">
        <v>243</v>
      </c>
      <c r="C53" s="7" t="s">
        <v>241</v>
      </c>
      <c r="D53" s="7" t="s">
        <v>102</v>
      </c>
      <c r="E53" s="7">
        <v>145</v>
      </c>
      <c r="F53" s="15"/>
      <c r="G53" s="9">
        <f t="shared" si="4"/>
        <v>0</v>
      </c>
      <c r="H53" s="10"/>
      <c r="I53" s="10"/>
      <c r="J53" s="10">
        <f t="shared" si="5"/>
        <v>0</v>
      </c>
      <c r="K53" s="10">
        <f t="shared" si="6"/>
        <v>0</v>
      </c>
      <c r="L53" s="15"/>
    </row>
    <row r="54" s="1" customFormat="1" spans="1:12">
      <c r="A54" s="7">
        <v>51</v>
      </c>
      <c r="B54" s="7" t="s">
        <v>284</v>
      </c>
      <c r="C54" s="7" t="s">
        <v>245</v>
      </c>
      <c r="D54" s="7" t="s">
        <v>109</v>
      </c>
      <c r="E54" s="7">
        <v>29</v>
      </c>
      <c r="F54" s="15"/>
      <c r="G54" s="9">
        <f t="shared" si="4"/>
        <v>0</v>
      </c>
      <c r="H54" s="17"/>
      <c r="I54" s="17"/>
      <c r="J54" s="10">
        <f t="shared" si="5"/>
        <v>0</v>
      </c>
      <c r="K54" s="10">
        <f t="shared" si="6"/>
        <v>0</v>
      </c>
      <c r="L54" s="15"/>
    </row>
    <row r="55" s="1" customFormat="1" spans="1:12">
      <c r="A55" s="7">
        <v>52</v>
      </c>
      <c r="B55" s="7" t="s">
        <v>248</v>
      </c>
      <c r="C55" s="7" t="s">
        <v>249</v>
      </c>
      <c r="D55" s="7" t="s">
        <v>73</v>
      </c>
      <c r="E55" s="7">
        <v>1</v>
      </c>
      <c r="F55" s="7"/>
      <c r="G55" s="9">
        <f t="shared" si="4"/>
        <v>0</v>
      </c>
      <c r="H55" s="10"/>
      <c r="I55" s="10"/>
      <c r="J55" s="10">
        <f t="shared" si="5"/>
        <v>0</v>
      </c>
      <c r="K55" s="10">
        <f t="shared" si="6"/>
        <v>0</v>
      </c>
      <c r="L55" s="15"/>
    </row>
    <row r="56" s="1" customFormat="1" spans="1:12">
      <c r="A56" s="7">
        <v>53</v>
      </c>
      <c r="B56" s="7" t="s">
        <v>130</v>
      </c>
      <c r="C56" s="7" t="s">
        <v>251</v>
      </c>
      <c r="D56" s="7" t="s">
        <v>76</v>
      </c>
      <c r="E56" s="7">
        <v>20</v>
      </c>
      <c r="F56" s="15"/>
      <c r="G56" s="15"/>
      <c r="H56" s="10"/>
      <c r="I56" s="10"/>
      <c r="J56" s="10">
        <f t="shared" si="5"/>
        <v>0</v>
      </c>
      <c r="K56" s="10">
        <f t="shared" si="6"/>
        <v>0</v>
      </c>
      <c r="L56" s="15"/>
    </row>
    <row r="57" s="1" customFormat="1" spans="1:12">
      <c r="A57" s="7">
        <v>54</v>
      </c>
      <c r="B57" s="7" t="s">
        <v>93</v>
      </c>
      <c r="C57" s="7" t="s">
        <v>94</v>
      </c>
      <c r="D57" s="7" t="s">
        <v>76</v>
      </c>
      <c r="E57" s="7">
        <v>22</v>
      </c>
      <c r="F57" s="15"/>
      <c r="G57" s="15"/>
      <c r="H57" s="10"/>
      <c r="I57" s="10"/>
      <c r="J57" s="10">
        <f t="shared" si="5"/>
        <v>0</v>
      </c>
      <c r="K57" s="10">
        <f t="shared" si="6"/>
        <v>0</v>
      </c>
      <c r="L57" s="15"/>
    </row>
    <row r="58" s="1" customFormat="1" spans="1:12">
      <c r="A58" s="7">
        <v>55</v>
      </c>
      <c r="B58" s="11" t="s">
        <v>253</v>
      </c>
      <c r="C58" s="18" t="s">
        <v>255</v>
      </c>
      <c r="D58" s="11" t="s">
        <v>76</v>
      </c>
      <c r="E58" s="11">
        <v>40</v>
      </c>
      <c r="F58" s="19"/>
      <c r="G58" s="19"/>
      <c r="H58" s="14"/>
      <c r="I58" s="12"/>
      <c r="J58" s="10">
        <f t="shared" si="5"/>
        <v>0</v>
      </c>
      <c r="K58" s="10">
        <f t="shared" si="6"/>
        <v>0</v>
      </c>
      <c r="L58" s="23" t="s">
        <v>59</v>
      </c>
    </row>
    <row r="59" s="1" customFormat="1" spans="1:12">
      <c r="A59" s="7">
        <v>56</v>
      </c>
      <c r="B59" s="7" t="s">
        <v>256</v>
      </c>
      <c r="C59" s="7" t="s">
        <v>257</v>
      </c>
      <c r="D59" s="7" t="s">
        <v>62</v>
      </c>
      <c r="E59" s="7">
        <v>1</v>
      </c>
      <c r="F59" s="15"/>
      <c r="G59" s="15"/>
      <c r="H59" s="10"/>
      <c r="I59" s="10"/>
      <c r="J59" s="10">
        <f t="shared" si="5"/>
        <v>0</v>
      </c>
      <c r="K59" s="10">
        <f t="shared" si="6"/>
        <v>0</v>
      </c>
      <c r="L59" s="15"/>
    </row>
    <row r="60" s="1" customFormat="1" spans="1:12">
      <c r="A60" s="7">
        <v>57</v>
      </c>
      <c r="B60" s="7" t="s">
        <v>256</v>
      </c>
      <c r="C60" s="7" t="s">
        <v>257</v>
      </c>
      <c r="D60" s="7" t="s">
        <v>62</v>
      </c>
      <c r="E60" s="7">
        <v>3</v>
      </c>
      <c r="F60" s="15"/>
      <c r="G60" s="15"/>
      <c r="H60" s="10"/>
      <c r="I60" s="10"/>
      <c r="J60" s="10">
        <f t="shared" si="5"/>
        <v>0</v>
      </c>
      <c r="K60" s="10">
        <f t="shared" si="6"/>
        <v>0</v>
      </c>
      <c r="L60" s="15"/>
    </row>
    <row r="61" s="1" customFormat="1" spans="1:12">
      <c r="A61" s="7">
        <v>58</v>
      </c>
      <c r="B61" s="7" t="s">
        <v>107</v>
      </c>
      <c r="C61" s="7" t="s">
        <v>262</v>
      </c>
      <c r="D61" s="20" t="s">
        <v>109</v>
      </c>
      <c r="E61" s="7">
        <v>4</v>
      </c>
      <c r="F61" s="15"/>
      <c r="G61" s="15"/>
      <c r="H61" s="10"/>
      <c r="I61" s="10"/>
      <c r="J61" s="10">
        <f t="shared" si="5"/>
        <v>0</v>
      </c>
      <c r="K61" s="10">
        <f t="shared" si="6"/>
        <v>0</v>
      </c>
      <c r="L61" s="15"/>
    </row>
    <row r="62" s="1" customFormat="1" spans="1:12">
      <c r="A62" s="7">
        <v>59</v>
      </c>
      <c r="B62" s="7" t="s">
        <v>107</v>
      </c>
      <c r="C62" s="7" t="s">
        <v>263</v>
      </c>
      <c r="D62" s="20" t="s">
        <v>109</v>
      </c>
      <c r="E62" s="7">
        <v>12</v>
      </c>
      <c r="F62" s="15"/>
      <c r="G62" s="15"/>
      <c r="H62" s="10"/>
      <c r="I62" s="10"/>
      <c r="J62" s="10">
        <f t="shared" si="5"/>
        <v>0</v>
      </c>
      <c r="K62" s="10">
        <f t="shared" si="6"/>
        <v>0</v>
      </c>
      <c r="L62" s="15"/>
    </row>
    <row r="63" s="1" customFormat="1" spans="1:12">
      <c r="A63" s="7">
        <v>60</v>
      </c>
      <c r="B63" s="7" t="s">
        <v>264</v>
      </c>
      <c r="C63" s="7" t="s">
        <v>265</v>
      </c>
      <c r="D63" s="20" t="s">
        <v>102</v>
      </c>
      <c r="E63" s="7">
        <v>2</v>
      </c>
      <c r="F63" s="15"/>
      <c r="G63" s="15"/>
      <c r="H63" s="10"/>
      <c r="I63" s="10"/>
      <c r="J63" s="10">
        <f t="shared" si="5"/>
        <v>0</v>
      </c>
      <c r="K63" s="10">
        <f t="shared" si="6"/>
        <v>0</v>
      </c>
      <c r="L63" s="15"/>
    </row>
    <row r="64" s="1" customFormat="1" spans="1:12">
      <c r="A64" s="7">
        <v>61</v>
      </c>
      <c r="B64" s="7" t="s">
        <v>112</v>
      </c>
      <c r="C64" s="7" t="s">
        <v>112</v>
      </c>
      <c r="D64" s="20" t="s">
        <v>102</v>
      </c>
      <c r="E64" s="7">
        <v>4</v>
      </c>
      <c r="F64" s="15"/>
      <c r="G64" s="15"/>
      <c r="H64" s="10"/>
      <c r="I64" s="10"/>
      <c r="J64" s="10">
        <f t="shared" si="5"/>
        <v>0</v>
      </c>
      <c r="K64" s="10">
        <f t="shared" si="6"/>
        <v>0</v>
      </c>
      <c r="L64" s="15"/>
    </row>
    <row r="65" s="1" customFormat="1" spans="1:12">
      <c r="A65" s="7">
        <v>62</v>
      </c>
      <c r="B65" s="7" t="s">
        <v>113</v>
      </c>
      <c r="C65" s="15"/>
      <c r="D65" s="7" t="s">
        <v>114</v>
      </c>
      <c r="E65" s="7">
        <v>8</v>
      </c>
      <c r="F65" s="15"/>
      <c r="G65" s="15"/>
      <c r="H65" s="10"/>
      <c r="I65" s="10"/>
      <c r="J65" s="10">
        <f t="shared" si="5"/>
        <v>0</v>
      </c>
      <c r="K65" s="10">
        <f t="shared" si="6"/>
        <v>0</v>
      </c>
      <c r="L65" s="15"/>
    </row>
    <row r="66" s="1" customFormat="1" spans="1:12">
      <c r="A66" s="7">
        <v>63</v>
      </c>
      <c r="B66" s="7" t="s">
        <v>138</v>
      </c>
      <c r="C66" s="7"/>
      <c r="D66" s="7"/>
      <c r="E66" s="7"/>
      <c r="F66" s="24"/>
      <c r="G66" s="24"/>
      <c r="H66" s="10"/>
      <c r="I66" s="10"/>
      <c r="J66" s="10"/>
      <c r="K66" s="25">
        <f>ROUND(SUM(K4:K65),2)</f>
        <v>0</v>
      </c>
      <c r="L66" s="15"/>
    </row>
    <row r="67" s="1" customFormat="1" spans="1:12">
      <c r="A67" s="7">
        <v>64</v>
      </c>
      <c r="B67" s="7" t="s">
        <v>139</v>
      </c>
      <c r="C67" s="7"/>
      <c r="D67" s="7"/>
      <c r="E67" s="7"/>
      <c r="F67" s="24"/>
      <c r="G67" s="24"/>
      <c r="H67" s="10"/>
      <c r="I67" s="26"/>
      <c r="J67" s="26"/>
      <c r="K67" s="25">
        <f>ROUND(K66*0.09,2)</f>
        <v>0</v>
      </c>
      <c r="L67" s="27"/>
    </row>
    <row r="68" spans="1:12">
      <c r="A68" s="7">
        <v>65</v>
      </c>
      <c r="B68" s="7" t="s">
        <v>140</v>
      </c>
      <c r="C68" s="7"/>
      <c r="D68" s="7"/>
      <c r="E68" s="7"/>
      <c r="F68" s="24"/>
      <c r="G68" s="24"/>
      <c r="H68" s="10"/>
      <c r="I68" s="26"/>
      <c r="J68" s="26"/>
      <c r="K68" s="25">
        <f>ROUND(K66+K67,2)</f>
        <v>0</v>
      </c>
      <c r="L68" s="27"/>
    </row>
    <row r="69" ht="27" customHeight="1" spans="1:11">
      <c r="A69" t="s">
        <v>141</v>
      </c>
      <c r="B69"/>
      <c r="C69"/>
      <c r="D69"/>
      <c r="E69"/>
      <c r="F69"/>
      <c r="G69"/>
      <c r="H69"/>
      <c r="I69"/>
      <c r="J69"/>
      <c r="K69"/>
    </row>
  </sheetData>
  <mergeCells count="5">
    <mergeCell ref="A1:L1"/>
    <mergeCell ref="A2:L2"/>
    <mergeCell ref="B66:E66"/>
    <mergeCell ref="B67:E67"/>
    <mergeCell ref="B68:E68"/>
  </mergeCells>
  <pageMargins left="0.75" right="0.75" top="1" bottom="1" header="0.5" footer="0.5"/>
  <pageSetup paperSize="9" scale="60"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总说明</vt:lpstr>
      <vt:lpstr>康琼村、东玛村施工总报价</vt:lpstr>
      <vt:lpstr>1.1康琼村-光储部分</vt:lpstr>
      <vt:lpstr>1.2康琼村-低压部分</vt:lpstr>
      <vt:lpstr>2.1东玛村-光储部分</vt:lpstr>
      <vt:lpstr>2.2东玛村-低压部分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LYQ</dc:creator>
  <cp:lastModifiedBy>向左向右</cp:lastModifiedBy>
  <dcterms:created xsi:type="dcterms:W3CDTF">2023-05-12T11:15:00Z</dcterms:created>
  <dcterms:modified xsi:type="dcterms:W3CDTF">2025-05-15T14:34:33Z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355FA8B2AF5E4D89B4A6EB43A13D267D_13</vt:lpwstr>
  </property>
</Properties>
</file>